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cschmidtmann_nederlandfire_org/Documents/Budget/"/>
    </mc:Choice>
  </mc:AlternateContent>
  <xr:revisionPtr revIDLastSave="0" documentId="8_{9F243E02-9BD2-4F31-9484-D24CE534EB77}" xr6:coauthVersionLast="47" xr6:coauthVersionMax="47" xr10:uidLastSave="{00000000-0000-0000-0000-000000000000}"/>
  <bookViews>
    <workbookView xWindow="-108" yWindow="-108" windowWidth="41496" windowHeight="16776" firstSheet="1" activeTab="2" xr2:uid="{A6FD097E-4E4F-486C-84F7-57ADBBBCC7BD}"/>
  </bookViews>
  <sheets>
    <sheet name="Sheet1" sheetId="1" r:id="rId1"/>
    <sheet name="2024 Budget with Backfill" sheetId="3" r:id="rId2"/>
    <sheet name="Budget 2 SB23B" sheetId="2" r:id="rId3"/>
  </sheets>
  <definedNames>
    <definedName name="_xlnm.Print_Titles" localSheetId="0">Sheet1!$A:$I,Sheet1!$1:$2</definedName>
    <definedName name="QB_COLUMN_290" localSheetId="0" hidden="1">Sheet1!$P$1</definedName>
    <definedName name="QB_COLUMN_59201" localSheetId="0" hidden="1">Sheet1!$J$2</definedName>
    <definedName name="QB_COLUMN_59202" localSheetId="0" hidden="1">Sheet1!$M$2</definedName>
    <definedName name="QB_COLUMN_59203" localSheetId="0" hidden="1">Sheet1!$P$2</definedName>
    <definedName name="QB_COLUMN_59204" localSheetId="0" hidden="1">Sheet1!#REF!</definedName>
    <definedName name="QB_COLUMN_59300" localSheetId="0" hidden="1">Sheet1!#REF!</definedName>
    <definedName name="QB_COLUMN_76211" localSheetId="0" hidden="1">Sheet1!#REF!</definedName>
    <definedName name="QB_COLUMN_76212" localSheetId="0" hidden="1">Sheet1!#REF!</definedName>
    <definedName name="QB_COLUMN_76213" localSheetId="0" hidden="1">Sheet1!$R$2</definedName>
    <definedName name="QB_COLUMN_76214" localSheetId="0" hidden="1">Sheet1!$U$2</definedName>
    <definedName name="QB_COLUMN_76310" localSheetId="0" hidden="1">Sheet1!#REF!</definedName>
    <definedName name="QB_DATA_0" localSheetId="0" hidden="1">Sheet1!$5:$5,Sheet1!$6:$6,Sheet1!$7:$7,Sheet1!$8:$8,Sheet1!$9:$9,Sheet1!$12:$12,Sheet1!$14:$14,Sheet1!$15:$15,Sheet1!$16:$16,Sheet1!$17:$17,Sheet1!$18:$18,Sheet1!$19:$19,Sheet1!$20:$20,Sheet1!$21:$21,Sheet1!$22:$22,Sheet1!$23:$23</definedName>
    <definedName name="QB_DATA_1" localSheetId="0" hidden="1">Sheet1!#REF!,Sheet1!$24:$24,Sheet1!$25:$25,Sheet1!$26:$26,Sheet1!$27:$27,Sheet1!$33:$33,Sheet1!$36:$36,Sheet1!$39:$39,Sheet1!$40:$40,Sheet1!$41:$41,Sheet1!$42:$42,Sheet1!$44:$44,Sheet1!$45:$45,Sheet1!$47:$47,Sheet1!$49:$49,Sheet1!$50:$50</definedName>
    <definedName name="QB_DATA_10" localSheetId="0" hidden="1">Sheet1!$225:$225,Sheet1!$229:$229,Sheet1!$230:$230,Sheet1!$231:$231,Sheet1!$232:$232,Sheet1!$234:$234,Sheet1!$235:$235,Sheet1!$236:$236,Sheet1!$238:$238,Sheet1!$240:$240,Sheet1!$246:$246,Sheet1!$247:$247,Sheet1!$248:$248,Sheet1!$249:$249,Sheet1!$250:$250,Sheet1!$251:$251</definedName>
    <definedName name="QB_DATA_11" localSheetId="0" hidden="1">Sheet1!$252:$252,Sheet1!$253:$253,Sheet1!$256:$256,Sheet1!$257:$257,Sheet1!$258:$258,Sheet1!$259:$259,Sheet1!$261:$261,Sheet1!$262:$262,Sheet1!$263:$263,Sheet1!$264:$264,Sheet1!$265:$265,Sheet1!$266:$266,Sheet1!$267:$267,Sheet1!$268:$268,Sheet1!$269:$269,Sheet1!$271:$271</definedName>
    <definedName name="QB_DATA_12" localSheetId="0" hidden="1">Sheet1!$272:$272,Sheet1!$277:$277,Sheet1!$278:$278,Sheet1!$280:$280,Sheet1!$281:$281,Sheet1!$283:$283,Sheet1!$284:$284,Sheet1!$287:$287,Sheet1!$288:$288,Sheet1!$289:$289,Sheet1!$291:$291,Sheet1!$292:$292,Sheet1!$293:$293,Sheet1!$294:$294,Sheet1!$296:$296,Sheet1!$302:$302</definedName>
    <definedName name="QB_DATA_13" localSheetId="0" hidden="1">Sheet1!$303:$303,Sheet1!$304:$304,Sheet1!$305:$305,Sheet1!$306:$306,Sheet1!$307:$307,Sheet1!$308:$308,Sheet1!$309:$309,Sheet1!$310:$310</definedName>
    <definedName name="QB_DATA_2" localSheetId="0" hidden="1">Sheet1!$51:$51,Sheet1!$54:$54,Sheet1!$55:$55,Sheet1!$56:$56,Sheet1!$57:$57,Sheet1!$60:$60,Sheet1!$61:$61,Sheet1!$62:$62,Sheet1!$63:$63,Sheet1!$64:$64,Sheet1!$65:$65,Sheet1!$66:$66,Sheet1!$67:$67,Sheet1!$72:$72,Sheet1!$73:$73,Sheet1!$74:$74</definedName>
    <definedName name="QB_DATA_3" localSheetId="0" hidden="1">Sheet1!$75:$75,Sheet1!$76:$76,Sheet1!$77:$77,Sheet1!$78:$78,Sheet1!$79:$79,Sheet1!$81:$81,Sheet1!$82:$82,Sheet1!$83:$83,Sheet1!$84:$84,Sheet1!$85:$85,Sheet1!$86:$86,Sheet1!$87:$87,Sheet1!$88:$88,Sheet1!$90:$90,Sheet1!$92:$92,Sheet1!$93:$93</definedName>
    <definedName name="QB_DATA_4" localSheetId="0" hidden="1">Sheet1!$94:$94,Sheet1!$95:$95,Sheet1!$96:$96,Sheet1!$97:$97,Sheet1!$98:$98,Sheet1!$99:$99,Sheet1!$100:$100,Sheet1!$103:$103,Sheet1!$104:$104,Sheet1!$105:$105,Sheet1!$109:$109,Sheet1!$110:$110,Sheet1!$111:$111,Sheet1!$112:$112,Sheet1!$113:$113,Sheet1!$118:$118</definedName>
    <definedName name="QB_DATA_5" localSheetId="0" hidden="1">Sheet1!$119:$119,Sheet1!$121:$121,Sheet1!$122:$122,Sheet1!$123:$123,Sheet1!$124:$124,Sheet1!$126:$126,Sheet1!$128:$128,Sheet1!$129:$129,Sheet1!$130:$130,Sheet1!$131:$131,Sheet1!$132:$132,Sheet1!$133:$133,Sheet1!$137:$137,Sheet1!$138:$138,Sheet1!$139:$139,Sheet1!$141:$141</definedName>
    <definedName name="QB_DATA_6" localSheetId="0" hidden="1">Sheet1!$142:$142,Sheet1!$144:$144,Sheet1!$148:$148,Sheet1!$149:$149,Sheet1!$150:$150,Sheet1!$153:$153,Sheet1!$154:$154,Sheet1!$155:$155,Sheet1!$156:$156,Sheet1!$157:$157,Sheet1!$158:$158,Sheet1!$159:$159,Sheet1!$162:$162,Sheet1!$163:$163,Sheet1!$164:$164,Sheet1!$165:$165</definedName>
    <definedName name="QB_DATA_7" localSheetId="0" hidden="1">Sheet1!$167:$167,Sheet1!$168:$168,Sheet1!$169:$169,Sheet1!$170:$170,Sheet1!$171:$171,Sheet1!$172:$172,Sheet1!$173:$173,Sheet1!$174:$174,Sheet1!$175:$175,Sheet1!$176:$176,Sheet1!$177:$177,Sheet1!$178:$178,Sheet1!$181:$181,Sheet1!$182:$182,Sheet1!$183:$183,Sheet1!$184:$184</definedName>
    <definedName name="QB_DATA_8" localSheetId="0" hidden="1">Sheet1!$185:$185,Sheet1!$186:$186,Sheet1!$187:$187,Sheet1!$188:$188,Sheet1!$189:$189,Sheet1!$190:$190,Sheet1!$191:$191,Sheet1!$192:$192,Sheet1!$193:$193,Sheet1!$194:$194,Sheet1!$195:$195,Sheet1!$196:$196,Sheet1!$197:$197,Sheet1!$198:$198,Sheet1!$199:$199,Sheet1!$200:$200</definedName>
    <definedName name="QB_DATA_9" localSheetId="0" hidden="1">Sheet1!$201:$201,Sheet1!$202:$202,Sheet1!$206:$206,Sheet1!$207:$207,Sheet1!$208:$208,Sheet1!$211:$211,Sheet1!$213:$213,Sheet1!$214:$214,Sheet1!$215:$215,Sheet1!$216:$216,Sheet1!$218:$218,Sheet1!$219:$219,Sheet1!$220:$220,Sheet1!$221:$221,Sheet1!$223:$223,Sheet1!$224:$224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Sheet1!#REF!,Sheet1!#REF!,Sheet1!#REF!,Sheet1!#REF!,Sheet1!#REF!,Sheet1!#REF!,Sheet1!#REF!,Sheet1!#REF!,Sheet1!#REF!,Sheet1!#REF!,Sheet1!#REF!,Sheet1!#REF!,Sheet1!#REF!,Sheet1!#REF!,Sheet1!#REF!,Sheet1!$J$28</definedName>
    <definedName name="QB_FORMULA_10" localSheetId="0" hidden="1">Sheet1!#REF!,Sheet1!#REF!,Sheet1!#REF!,Sheet1!#REF!,Sheet1!#REF!,Sheet1!#REF!,Sheet1!#REF!,Sheet1!$J$80,Sheet1!#REF!,Sheet1!$M$80,Sheet1!#REF!,Sheet1!$P$80,Sheet1!$R$80,Sheet1!#REF!,Sheet1!$U$80,Sheet1!#REF!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Sheet1!#REF!,Sheet1!#REF!,Sheet1!#REF!,Sheet1!#REF!,Sheet1!#REF!,Sheet1!#REF!,Sheet1!#REF!,Sheet1!#REF!,Sheet1!#REF!,Sheet1!#REF!,Sheet1!#REF!,Sheet1!#REF!,Sheet1!#REF!,Sheet1!#REF!,Sheet1!$J$89,Sheet1!#REF!</definedName>
    <definedName name="QB_FORMULA_12" localSheetId="0" hidden="1">Sheet1!$M$89,Sheet1!#REF!,Sheet1!$P$89,Sheet1!$R$89,Sheet1!#REF!,Sheet1!$U$89,Sheet1!#REF!,Sheet1!#REF!,Sheet1!#REF!,Sheet1!#REF!,Sheet1!#REF!,Sheet1!#REF!,Sheet1!#REF!,Sheet1!#REF!,Sheet1!#REF!,Sheet1!#REF!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Sheet1!#REF!,Sheet1!#REF!,Sheet1!#REF!,Sheet1!#REF!,Sheet1!#REF!,Sheet1!#REF!,Sheet1!#REF!,Sheet1!#REF!,Sheet1!#REF!,Sheet1!#REF!,Sheet1!$J$101,Sheet1!#REF!,Sheet1!$M$101,Sheet1!#REF!,Sheet1!$P$101,Sheet1!$R$101</definedName>
    <definedName name="QB_FORMULA_14" localSheetId="0" hidden="1">Sheet1!#REF!,Sheet1!$U$101,Sheet1!#REF!,Sheet1!#REF!,Sheet1!#REF!,Sheet1!#REF!,Sheet1!#REF!,Sheet1!#REF!,Sheet1!#REF!,Sheet1!#REF!,Sheet1!$J$106,Sheet1!#REF!,Sheet1!$M$106,Sheet1!#REF!,Sheet1!$P$106,Sheet1!$R$106</definedName>
    <definedName name="QB_FORMULA_15" localSheetId="0" hidden="1">Sheet1!#REF!,Sheet1!$U$106,Sheet1!#REF!,Sheet1!#REF!,Sheet1!$J$107,Sheet1!#REF!,Sheet1!$M$107,Sheet1!#REF!,Sheet1!$P$107,Sheet1!$R$107,Sheet1!#REF!,Sheet1!$U$107,Sheet1!#REF!,Sheet1!#REF!,Sheet1!#REF!,Sheet1!#REF!</definedName>
    <definedName name="QB_FORMULA_16" localSheetId="0" hidden="1">Sheet1!#REF!,Sheet1!#REF!,Sheet1!#REF!,Sheet1!#REF!,Sheet1!#REF!,Sheet1!#REF!,Sheet1!#REF!,Sheet1!$J$114,Sheet1!#REF!,Sheet1!$M$114,Sheet1!#REF!,Sheet1!$P$114,Sheet1!$R$114,Sheet1!#REF!,Sheet1!$U$114,Sheet1!#REF!</definedName>
    <definedName name="QB_FORMULA_17" localSheetId="0" hidden="1">Sheet1!#REF!,Sheet1!#REF!,Sheet1!#REF!,Sheet1!#REF!,Sheet1!$J$120,Sheet1!#REF!,Sheet1!$M$120,Sheet1!#REF!,Sheet1!$P$120,Sheet1!$R$120,Sheet1!#REF!,Sheet1!$U$120,Sheet1!#REF!,Sheet1!#REF!,Sheet1!#REF!,Sheet1!#REF!</definedName>
    <definedName name="QB_FORMULA_18" localSheetId="0" hidden="1">Sheet1!#REF!,Sheet1!#REF!,Sheet1!#REF!,Sheet1!#REF!,Sheet1!#REF!,Sheet1!#REF!,Sheet1!$J$125,Sheet1!#REF!,Sheet1!$M$125,Sheet1!#REF!,Sheet1!$P$125,Sheet1!$R$125,Sheet1!#REF!,Sheet1!$U$125,Sheet1!#REF!,Sheet1!#REF!</definedName>
    <definedName name="QB_FORMULA_19" localSheetId="0" hidden="1">Sheet1!#REF!,Sheet1!#REF!,Sheet1!#REF!,Sheet1!#REF!,Sheet1!#REF!,Sheet1!#REF!,Sheet1!#REF!,Sheet1!#REF!,Sheet1!#REF!,Sheet1!#REF!,Sheet1!#REF!,Sheet1!#REF!,Sheet1!$J$134,Sheet1!#REF!,Sheet1!$M$134,Sheet1!#REF!</definedName>
    <definedName name="QB_FORMULA_2" localSheetId="0" hidden="1">Sheet1!#REF!,Sheet1!$M$28,Sheet1!#REF!,Sheet1!$P$28,Sheet1!$R$28,Sheet1!#REF!,Sheet1!$U$28,Sheet1!#REF!,Sheet1!#REF!,Sheet1!$J$29,Sheet1!#REF!,Sheet1!$M$29,Sheet1!#REF!,Sheet1!$P$29,Sheet1!$R$29,Sheet1!#REF!</definedName>
    <definedName name="QB_FORMULA_20" localSheetId="0" hidden="1">Sheet1!$P$134,Sheet1!$R$134,Sheet1!#REF!,Sheet1!$U$134,Sheet1!#REF!,Sheet1!#REF!,Sheet1!#REF!,Sheet1!#REF!,Sheet1!#REF!,Sheet1!#REF!,Sheet1!#REF!,Sheet1!#REF!,Sheet1!$J$140,Sheet1!#REF!,Sheet1!$M$140,Sheet1!#REF!</definedName>
    <definedName name="QB_FORMULA_21" localSheetId="0" hidden="1">Sheet1!$P$140,Sheet1!$R$140,Sheet1!#REF!,Sheet1!$U$140,Sheet1!#REF!,Sheet1!#REF!,Sheet1!#REF!,Sheet1!#REF!,Sheet1!#REF!,Sheet1!#REF!,Sheet1!$J$143,Sheet1!#REF!,Sheet1!$M$143,Sheet1!#REF!,Sheet1!$P$143,Sheet1!$R$143</definedName>
    <definedName name="QB_FORMULA_22" localSheetId="0" hidden="1">Sheet1!#REF!,Sheet1!$U$143,Sheet1!#REF!,Sheet1!#REF!,Sheet1!#REF!,Sheet1!#REF!,Sheet1!$J$145,Sheet1!#REF!,Sheet1!$M$145,Sheet1!#REF!,Sheet1!$P$145,Sheet1!$R$145,Sheet1!#REF!,Sheet1!$U$145,Sheet1!#REF!,Sheet1!#REF!</definedName>
    <definedName name="QB_FORMULA_23" localSheetId="0" hidden="1">Sheet1!$J$146,Sheet1!#REF!,Sheet1!$M$146,Sheet1!#REF!,Sheet1!$P$146,Sheet1!$R$146,Sheet1!#REF!,Sheet1!$U$146,Sheet1!#REF!,Sheet1!#REF!,Sheet1!#REF!,Sheet1!#REF!,Sheet1!#REF!,Sheet1!#REF!,Sheet1!#REF!,Sheet1!$J$151</definedName>
    <definedName name="QB_FORMULA_24" localSheetId="0" hidden="1">Sheet1!#REF!,Sheet1!$M$151,Sheet1!#REF!,Sheet1!$P$151,Sheet1!$R$151,Sheet1!#REF!,Sheet1!$U$151,Sheet1!#REF!,Sheet1!#REF!,Sheet1!#REF!,Sheet1!#REF!,Sheet1!#REF!,Sheet1!#REF!,Sheet1!#REF!,Sheet1!#REF!,Sheet1!#REF!</definedName>
    <definedName name="QB_FORMULA_25" localSheetId="0" hidden="1">Sheet1!#REF!,Sheet1!#REF!,Sheet1!#REF!,Sheet1!#REF!,Sheet1!#REF!,Sheet1!#REF!,Sheet1!$J$160,Sheet1!#REF!,Sheet1!$M$160,Sheet1!#REF!,Sheet1!$P$160,Sheet1!$R$160,Sheet1!#REF!,Sheet1!$U$160,Sheet1!#REF!,Sheet1!#REF!</definedName>
    <definedName name="QB_FORMULA_2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7" localSheetId="0" hidden="1">Sheet1!#REF!,Sheet1!#REF!,Sheet1!#REF!,Sheet1!#REF!,Sheet1!#REF!,Sheet1!#REF!,Sheet1!#REF!,Sheet1!#REF!,Sheet1!#REF!,Sheet1!#REF!,Sheet1!#REF!,Sheet1!#REF!,Sheet1!$J$179,Sheet1!#REF!,Sheet1!$M$179,Sheet1!#REF!</definedName>
    <definedName name="QB_FORMULA_28" localSheetId="0" hidden="1">Sheet1!$P$179,Sheet1!$R$179,Sheet1!#REF!,Sheet1!$U$179,Sheet1!#REF!,Sheet1!#REF!,Sheet1!#REF!,Sheet1!#REF!,Sheet1!#REF!,Sheet1!#REF!,Sheet1!#REF!,Sheet1!#REF!,Sheet1!#REF!,Sheet1!#REF!,Sheet1!#REF!,Sheet1!#REF!</definedName>
    <definedName name="QB_FORMULA_29" localSheetId="0" hidden="1">Sheet1!#REF!,Sheet1!#REF!,Sheet1!#REF!,Sheet1!#REF!,Sheet1!#REF!,Sheet1!#REF!,Sheet1!#REF!,Sheet1!#REF!,Sheet1!#REF!,Sheet1!#REF!,Sheet1!#REF!,Sheet1!#REF!,Sheet1!#REF!,Sheet1!$J$203,Sheet1!#REF!,Sheet1!$M$203</definedName>
    <definedName name="QB_FORMULA_3" localSheetId="0" hidden="1">Sheet1!$U$29,Sheet1!#REF!,Sheet1!#REF!,Sheet1!$J$30,Sheet1!#REF!,Sheet1!$M$30,Sheet1!#REF!,Sheet1!$P$30,Sheet1!$R$30,Sheet1!#REF!,Sheet1!$U$30,Sheet1!#REF!,Sheet1!#REF!,Sheet1!#REF!,Sheet1!#REF!,Sheet1!#REF!</definedName>
    <definedName name="QB_FORMULA_30" localSheetId="0" hidden="1">Sheet1!#REF!,Sheet1!$P$203,Sheet1!$R$203,Sheet1!#REF!,Sheet1!$U$203,Sheet1!#REF!,Sheet1!#REF!,Sheet1!$J$204,Sheet1!#REF!,Sheet1!$M$204,Sheet1!#REF!,Sheet1!$P$204,Sheet1!$R$204,Sheet1!#REF!,Sheet1!$U$204,Sheet1!#REF!</definedName>
    <definedName name="QB_FORMULA_31" localSheetId="0" hidden="1">Sheet1!#REF!,Sheet1!#REF!,Sheet1!#REF!,Sheet1!#REF!,Sheet1!#REF!,Sheet1!$J$209,Sheet1!#REF!,Sheet1!$M$209,Sheet1!#REF!,Sheet1!$P$209,Sheet1!$R$209,Sheet1!#REF!,Sheet1!$U$209,Sheet1!#REF!,Sheet1!#REF!,Sheet1!#REF!</definedName>
    <definedName name="QB_FORMULA_32" localSheetId="0" hidden="1">Sheet1!#REF!,Sheet1!#REF!,Sheet1!#REF!,Sheet1!#REF!,Sheet1!#REF!,Sheet1!#REF!,Sheet1!#REF!,Sheet1!#REF!,Sheet1!#REF!,Sheet1!$J$217,Sheet1!#REF!,Sheet1!$M$217,Sheet1!#REF!,Sheet1!$P$217,Sheet1!$R$217,Sheet1!#REF!</definedName>
    <definedName name="QB_FORMULA_33" localSheetId="0" hidden="1">Sheet1!$U$217,Sheet1!#REF!,Sheet1!#REF!,Sheet1!#REF!,Sheet1!#REF!,Sheet1!#REF!,Sheet1!#REF!,Sheet1!#REF!,Sheet1!#REF!,Sheet1!#REF!,Sheet1!#REF!,Sheet1!#REF!,Sheet1!#REF!,Sheet1!#REF!,Sheet1!#REF!,Sheet1!#REF!</definedName>
    <definedName name="QB_FORMULA_34" localSheetId="0" hidden="1">Sheet1!$J$226,Sheet1!#REF!,Sheet1!$M$226,Sheet1!#REF!,Sheet1!$P$226,Sheet1!$R$226,Sheet1!#REF!,Sheet1!$U$226,Sheet1!#REF!,Sheet1!#REF!,Sheet1!$J$227,Sheet1!#REF!,Sheet1!$M$227,Sheet1!#REF!,Sheet1!$P$227,Sheet1!$R$227</definedName>
    <definedName name="QB_FORMULA_35" localSheetId="0" hidden="1">Sheet1!#REF!,Sheet1!$U$227,Sheet1!#REF!,Sheet1!#REF!,Sheet1!#REF!,Sheet1!#REF!,Sheet1!#REF!,Sheet1!#REF!,Sheet1!#REF!,Sheet1!#REF!,Sheet1!#REF!,Sheet1!#REF!,Sheet1!#REF!,Sheet1!#REF!,Sheet1!#REF!,Sheet1!#REF!</definedName>
    <definedName name="QB_FORMULA_36" localSheetId="0" hidden="1">Sheet1!#REF!,Sheet1!$J$237,Sheet1!#REF!,Sheet1!$M$237,Sheet1!#REF!,Sheet1!$P$237,Sheet1!$R$237,Sheet1!#REF!,Sheet1!$U$237,Sheet1!#REF!,Sheet1!#REF!,Sheet1!#REF!,Sheet1!$J$239,Sheet1!#REF!,Sheet1!$M$239,Sheet1!#REF!</definedName>
    <definedName name="QB_FORMULA_37" localSheetId="0" hidden="1">Sheet1!$P$239,Sheet1!$R$239,Sheet1!#REF!,Sheet1!$U$239,Sheet1!#REF!,Sheet1!#REF!,Sheet1!#REF!,Sheet1!$J$241,Sheet1!#REF!,Sheet1!$M$241,Sheet1!#REF!,Sheet1!$P$241,Sheet1!$R$241,Sheet1!#REF!,Sheet1!$U$241,Sheet1!#REF!</definedName>
    <definedName name="QB_FORMULA_38" localSheetId="0" hidden="1">Sheet1!#REF!,Sheet1!$J$242,Sheet1!#REF!,Sheet1!$M$242,Sheet1!#REF!,Sheet1!$P$242,Sheet1!$R$242,Sheet1!#REF!,Sheet1!$U$242,Sheet1!#REF!,Sheet1!#REF!,Sheet1!#REF!,Sheet1!#REF!,Sheet1!#REF!,Sheet1!#REF!,Sheet1!#REF!</definedName>
    <definedName name="QB_FORMULA_39" localSheetId="0" hidden="1">Sheet1!#REF!,Sheet1!#REF!,Sheet1!#REF!,Sheet1!$J$254,Sheet1!$M$254,Sheet1!$P$254,Sheet1!#REF!,Sheet1!#REF!,Sheet1!#REF!,Sheet1!#REF!,Sheet1!#REF!,Sheet1!#REF!,Sheet1!#REF!,Sheet1!#REF!,Sheet1!#REF!,Sheet1!#REF!</definedName>
    <definedName name="QB_FORMULA_4" localSheetId="0" hidden="1">Sheet1!#REF!,Sheet1!$J$37,Sheet1!$M$37,Sheet1!$P$37,Sheet1!#REF!,Sheet1!$U$37,Sheet1!#REF!,Sheet1!#REF!,Sheet1!#REF!,Sheet1!#REF!,Sheet1!#REF!,Sheet1!#REF!,Sheet1!#REF!,Sheet1!#REF!,Sheet1!#REF!,Sheet1!#REF!</definedName>
    <definedName name="QB_FORMULA_40" localSheetId="0" hidden="1">Sheet1!#REF!,Sheet1!#REF!,Sheet1!#REF!,Sheet1!#REF!,Sheet1!#REF!,Sheet1!#REF!,Sheet1!$J$270,Sheet1!$M$270,Sheet1!$P$270,Sheet1!#REF!,Sheet1!#REF!,Sheet1!#REF!,Sheet1!#REF!,Sheet1!#REF!,Sheet1!$J$273,Sheet1!#REF!</definedName>
    <definedName name="QB_FORMULA_41" localSheetId="0" hidden="1">Sheet1!$M$273,Sheet1!$P$273,Sheet1!#REF!,Sheet1!$U$273,Sheet1!#REF!,Sheet1!#REF!,Sheet1!$J$274,Sheet1!#REF!,Sheet1!$M$274,Sheet1!$P$274,Sheet1!#REF!,Sheet1!$U$274,Sheet1!#REF!,Sheet1!#REF!,Sheet1!#REF!,Sheet1!#REF!</definedName>
    <definedName name="QB_FORMULA_42" localSheetId="0" hidden="1">Sheet1!#REF!,Sheet1!#REF!,Sheet1!$J$282,Sheet1!$M$282,Sheet1!$P$282,Sheet1!#REF!,Sheet1!#REF!,Sheet1!#REF!,Sheet1!#REF!,Sheet1!$J$285,Sheet1!$M$285,Sheet1!$P$285,Sheet1!#REF!,Sheet1!#REF!,Sheet1!#REF!,Sheet1!#REF!</definedName>
    <definedName name="QB_FORMULA_43" localSheetId="0" hidden="1">Sheet1!#REF!,Sheet1!#REF!,Sheet1!#REF!,Sheet1!#REF!,Sheet1!#REF!,Sheet1!$J$295,Sheet1!$M$295,Sheet1!$P$295,Sheet1!#REF!,Sheet1!#REF!,Sheet1!#REF!,Sheet1!#REF!,Sheet1!$J$297,Sheet1!#REF!,Sheet1!$M$297,Sheet1!$P$297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Sheet1!#REF!,Sheet1!#REF!,Sheet1!#REF!,Sheet1!#REF!,Sheet1!#REF!,Sheet1!$J$311,Sheet1!#REF!,Sheet1!$M$311,Sheet1!#REF!,Sheet1!$P$311,Sheet1!$R$311,Sheet1!#REF!,Sheet1!$U$311,Sheet1!#REF!,Sheet1!#REF!,Sheet1!$J$312</definedName>
    <definedName name="QB_FORMULA_46" localSheetId="0" hidden="1">Sheet1!#REF!,Sheet1!$M$312,Sheet1!#REF!,Sheet1!$P$312,Sheet1!$R$312,Sheet1!#REF!,Sheet1!$U$312,Sheet1!#REF!,Sheet1!#REF!,Sheet1!$J$313,Sheet1!#REF!,Sheet1!$M$313,Sheet1!#REF!,Sheet1!$P$313,Sheet1!$R$313,Sheet1!#REF!</definedName>
    <definedName name="QB_FORMULA_47" localSheetId="0" hidden="1">Sheet1!$U$313,Sheet1!#REF!,Sheet1!#REF!,Sheet1!$J$314,Sheet1!#REF!,Sheet1!$M$314,Sheet1!#REF!,Sheet1!$P$314,Sheet1!$R$314,Sheet1!#REF!,Sheet1!$U$314,Sheet1!#REF!,Sheet1!#REF!</definedName>
    <definedName name="QB_FORMULA_5" localSheetId="0" hidden="1">Sheet1!#REF!,Sheet1!#REF!,Sheet1!#REF!,Sheet1!$J$46,Sheet1!#REF!,Sheet1!$M$46,Sheet1!#REF!,Sheet1!$P$46,Sheet1!$R$46,Sheet1!#REF!,Sheet1!$U$46,Sheet1!#REF!,Sheet1!#REF!,Sheet1!#REF!,Sheet1!#REF!,Sheet1!#REF!</definedName>
    <definedName name="QB_FORMULA_6" localSheetId="0" hidden="1">Sheet1!#REF!,Sheet1!#REF!,Sheet1!#REF!,Sheet1!#REF!,Sheet1!$J$52,Sheet1!#REF!,Sheet1!$M$52,Sheet1!#REF!,Sheet1!$P$52,Sheet1!$R$52,Sheet1!#REF!,Sheet1!$U$52,Sheet1!#REF!,Sheet1!#REF!,Sheet1!#REF!,Sheet1!#REF!</definedName>
    <definedName name="QB_FORMULA_7" localSheetId="0" hidden="1">Sheet1!#REF!,Sheet1!#REF!,Sheet1!#REF!,Sheet1!#REF!,Sheet1!#REF!,Sheet1!#REF!,Sheet1!$J$58,Sheet1!#REF!,Sheet1!$M$58,Sheet1!#REF!,Sheet1!$P$58,Sheet1!$R$58,Sheet1!#REF!,Sheet1!$U$58,Sheet1!#REF!,Sheet1!#REF!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Sheet1!$J$68,Sheet1!#REF!,Sheet1!$M$68,Sheet1!#REF!,Sheet1!$P$68,Sheet1!$R$68,Sheet1!#REF!,Sheet1!$U$68,Sheet1!#REF!,Sheet1!#REF!,Sheet1!#REF!,Sheet1!#REF!,Sheet1!#REF!,Sheet1!#REF!,Sheet1!#REF!,Sheet1!#REF!</definedName>
    <definedName name="QB_ROW_105250" localSheetId="0" hidden="1">Sheet1!$F$206</definedName>
    <definedName name="QB_ROW_106250" localSheetId="0" hidden="1">Sheet1!$F$232</definedName>
    <definedName name="QB_ROW_107050" localSheetId="0" hidden="1">Sheet1!$F$233</definedName>
    <definedName name="QB_ROW_107260" localSheetId="0" hidden="1">Sheet1!$G$236</definedName>
    <definedName name="QB_ROW_107350" localSheetId="0" hidden="1">Sheet1!$F$237</definedName>
    <definedName name="QB_ROW_108260" localSheetId="0" hidden="1">Sheet1!$G$172</definedName>
    <definedName name="QB_ROW_109260" localSheetId="0" hidden="1">Sheet1!$G$44</definedName>
    <definedName name="QB_ROW_111240" localSheetId="0" hidden="1">Sheet1!$E$6</definedName>
    <definedName name="QB_ROW_112250" localSheetId="0" hidden="1">Sheet1!$F$154</definedName>
    <definedName name="QB_ROW_113240" localSheetId="0" hidden="1">Sheet1!$E$8</definedName>
    <definedName name="QB_ROW_114030" localSheetId="0" hidden="1">Sheet1!$D$245</definedName>
    <definedName name="QB_ROW_114330" localSheetId="0" hidden="1">Sheet1!$D$254</definedName>
    <definedName name="QB_ROW_124270" localSheetId="0" hidden="1">Sheet1!$H$86</definedName>
    <definedName name="QB_ROW_125260" localSheetId="0" hidden="1">Sheet1!$G$189</definedName>
    <definedName name="QB_ROW_128260" localSheetId="0" hidden="1">Sheet1!$G$197</definedName>
    <definedName name="QB_ROW_130040" localSheetId="0" hidden="1">Sheet1!$E$38</definedName>
    <definedName name="QB_ROW_130340" localSheetId="0" hidden="1">Sheet1!$E$146</definedName>
    <definedName name="QB_ROW_131050" localSheetId="0" hidden="1">Sheet1!$F$115</definedName>
    <definedName name="QB_ROW_131350" localSheetId="0" hidden="1">Sheet1!$F$145</definedName>
    <definedName name="QB_ROW_132040" localSheetId="0" hidden="1">Sheet1!$E$147</definedName>
    <definedName name="QB_ROW_132250" localSheetId="0" hidden="1">Sheet1!$F$150</definedName>
    <definedName name="QB_ROW_132340" localSheetId="0" hidden="1">Sheet1!$E$151</definedName>
    <definedName name="QB_ROW_133040" localSheetId="0" hidden="1">Sheet1!$E$152</definedName>
    <definedName name="QB_ROW_133250" localSheetId="0" hidden="1">Sheet1!$F$159</definedName>
    <definedName name="QB_ROW_133340" localSheetId="0" hidden="1">Sheet1!$E$160</definedName>
    <definedName name="QB_ROW_134040" localSheetId="0" hidden="1">Sheet1!$E$161</definedName>
    <definedName name="QB_ROW_134340" localSheetId="0" hidden="1">Sheet1!$E$204</definedName>
    <definedName name="QB_ROW_136260" localSheetId="0" hidden="1">Sheet1!$G$49</definedName>
    <definedName name="QB_ROW_137370" localSheetId="0" hidden="1">Sheet1!$H$121</definedName>
    <definedName name="QB_ROW_139260" localSheetId="0" hidden="1">Sheet1!$G$90</definedName>
    <definedName name="QB_ROW_143260" localSheetId="0" hidden="1">Sheet1!$G$57</definedName>
    <definedName name="QB_ROW_144260" localSheetId="0" hidden="1">Sheet1!$G$181</definedName>
    <definedName name="QB_ROW_145260" localSheetId="0" hidden="1">Sheet1!$G$182</definedName>
    <definedName name="QB_ROW_147260" localSheetId="0" hidden="1">Sheet1!$G$191</definedName>
    <definedName name="QB_ROW_149260" localSheetId="0" hidden="1">Sheet1!$G$194</definedName>
    <definedName name="QB_ROW_153260" localSheetId="0" hidden="1">Sheet1!$G$188</definedName>
    <definedName name="QB_ROW_154260" localSheetId="0" hidden="1">Sheet1!$G$186</definedName>
    <definedName name="QB_ROW_155260" localSheetId="0" hidden="1">Sheet1!$G$187</definedName>
    <definedName name="QB_ROW_156070" localSheetId="0" hidden="1">Sheet1!$H$117</definedName>
    <definedName name="QB_ROW_156280" localSheetId="0" hidden="1">Sheet1!$I$119</definedName>
    <definedName name="QB_ROW_156370" localSheetId="0" hidden="1">Sheet1!$H$120</definedName>
    <definedName name="QB_ROW_157370" localSheetId="0" hidden="1">Sheet1!$H$122</definedName>
    <definedName name="QB_ROW_161250" localSheetId="0" hidden="1">Sheet1!$F$207</definedName>
    <definedName name="QB_ROW_164270" localSheetId="0" hidden="1">Sheet1!$H$130</definedName>
    <definedName name="QB_ROW_165270" localSheetId="0" hidden="1">Sheet1!$H$84</definedName>
    <definedName name="QB_ROW_166370" localSheetId="0" hidden="1">Sheet1!$H$123</definedName>
    <definedName name="QB_ROW_167280" localSheetId="0" hidden="1">Sheet1!$I$138</definedName>
    <definedName name="QB_ROW_177260" localSheetId="0" hidden="1">Sheet1!$G$54</definedName>
    <definedName name="QB_ROW_178260" localSheetId="0" hidden="1">Sheet1!$G$50</definedName>
    <definedName name="QB_ROW_18301" localSheetId="0" hidden="1">Sheet1!$A$314</definedName>
    <definedName name="QB_ROW_183260" localSheetId="0" hidden="1">Sheet1!$G$201</definedName>
    <definedName name="QB_ROW_184260" localSheetId="0" hidden="1">Sheet1!$G$183</definedName>
    <definedName name="QB_ROW_185270" localSheetId="0" hidden="1">Sheet1!$H$131</definedName>
    <definedName name="QB_ROW_189240" localSheetId="0" hidden="1">Sheet1!$E$252</definedName>
    <definedName name="QB_ROW_190040" localSheetId="0" hidden="1">Sheet1!$E$210</definedName>
    <definedName name="QB_ROW_19011" localSheetId="0" hidden="1">Sheet1!$B$3</definedName>
    <definedName name="QB_ROW_190340" localSheetId="0" hidden="1">Sheet1!$E$227</definedName>
    <definedName name="QB_ROW_19050" localSheetId="0" hidden="1">Sheet1!$F$43</definedName>
    <definedName name="QB_ROW_191250" localSheetId="0" hidden="1">Sheet1!$F$220</definedName>
    <definedName name="QB_ROW_192250" localSheetId="0" hidden="1">Sheet1!$F$221</definedName>
    <definedName name="QB_ROW_19260" localSheetId="0" hidden="1">Sheet1!$G$45</definedName>
    <definedName name="QB_ROW_19311" localSheetId="0" hidden="1">Sheet1!$B$242</definedName>
    <definedName name="QB_ROW_19350" localSheetId="0" hidden="1">Sheet1!$F$46</definedName>
    <definedName name="QB_ROW_198070" localSheetId="0" hidden="1">Sheet1!$H$71</definedName>
    <definedName name="QB_ROW_198370" localSheetId="0" hidden="1">Sheet1!$H$80</definedName>
    <definedName name="QB_ROW_199250" localSheetId="0" hidden="1">Sheet1!$F$219</definedName>
    <definedName name="QB_ROW_200270" localSheetId="0" hidden="1">Sheet1!$H$141</definedName>
    <definedName name="QB_ROW_20031" localSheetId="0" hidden="1">Sheet1!$D$4</definedName>
    <definedName name="QB_ROW_202240" localSheetId="0" hidden="1">Sheet1!$E$240</definedName>
    <definedName name="QB_ROW_20331" localSheetId="0" hidden="1">Sheet1!$D$29</definedName>
    <definedName name="QB_ROW_206280" localSheetId="0" hidden="1">Sheet1!$I$74</definedName>
    <definedName name="QB_ROW_207050" localSheetId="0" hidden="1">Sheet1!$F$212</definedName>
    <definedName name="QB_ROW_207260" localSheetId="0" hidden="1">Sheet1!$G$216</definedName>
    <definedName name="QB_ROW_207350" localSheetId="0" hidden="1">Sheet1!$F$217</definedName>
    <definedName name="QB_ROW_208250" localSheetId="0" hidden="1">Sheet1!$F$211</definedName>
    <definedName name="QB_ROW_210040" localSheetId="0" hidden="1">Sheet1!$E$205</definedName>
    <definedName name="QB_ROW_210250" localSheetId="0" hidden="1">Sheet1!$F$208</definedName>
    <definedName name="QB_ROW_21031" localSheetId="0" hidden="1">Sheet1!$D$31</definedName>
    <definedName name="QB_ROW_210340" localSheetId="0" hidden="1">Sheet1!$E$209</definedName>
    <definedName name="QB_ROW_212250" localSheetId="0" hidden="1">Sheet1!$F$20</definedName>
    <definedName name="QB_ROW_21331" localSheetId="0" hidden="1">Sheet1!$D$241</definedName>
    <definedName name="QB_ROW_214260" localSheetId="0" hidden="1">Sheet1!$G$175</definedName>
    <definedName name="QB_ROW_215260" localSheetId="0" hidden="1">Sheet1!$G$176</definedName>
    <definedName name="QB_ROW_217280" localSheetId="0" hidden="1">Sheet1!$I$76</definedName>
    <definedName name="QB_ROW_218280" localSheetId="0" hidden="1">Sheet1!$I$73</definedName>
    <definedName name="QB_ROW_22011" localSheetId="0" hidden="1">Sheet1!$B$243</definedName>
    <definedName name="QB_ROW_220270" localSheetId="0" hidden="1">Sheet1!$H$132</definedName>
    <definedName name="QB_ROW_221270" localSheetId="0" hidden="1">Sheet1!$H$128</definedName>
    <definedName name="QB_ROW_222250" localSheetId="0" hidden="1">Sheet1!$F$21</definedName>
    <definedName name="QB_ROW_22311" localSheetId="0" hidden="1">Sheet1!$B$313</definedName>
    <definedName name="QB_ROW_226260" localSheetId="0" hidden="1">Sheet1!$G$190</definedName>
    <definedName name="QB_ROW_227250" localSheetId="0" hidden="1">Sheet1!$F$157</definedName>
    <definedName name="QB_ROW_23021" localSheetId="0" hidden="1">Sheet1!$C$244</definedName>
    <definedName name="QB_ROW_231240" localSheetId="0" hidden="1">Sheet1!$E$258</definedName>
    <definedName name="QB_ROW_23250" localSheetId="0" hidden="1">Sheet1!$F$16</definedName>
    <definedName name="QB_ROW_23321" localSheetId="0" hidden="1">Sheet1!$C$274</definedName>
    <definedName name="QB_ROW_233260" localSheetId="0" hidden="1">Sheet1!$G$65</definedName>
    <definedName name="QB_ROW_24021" localSheetId="0" hidden="1">Sheet1!$C$275</definedName>
    <definedName name="QB_ROW_24250" localSheetId="0" hidden="1">Sheet1!$F$17</definedName>
    <definedName name="QB_ROW_24321" localSheetId="0" hidden="1">Sheet1!$C$312</definedName>
    <definedName name="QB_ROW_25050" localSheetId="0" hidden="1">Sheet1!$F$59</definedName>
    <definedName name="QB_ROW_25260" localSheetId="0" hidden="1">Sheet1!$G$67</definedName>
    <definedName name="QB_ROW_25350" localSheetId="0" hidden="1">Sheet1!$F$68</definedName>
    <definedName name="QB_ROW_259270" localSheetId="0" hidden="1">Sheet1!$H$85</definedName>
    <definedName name="QB_ROW_260270" localSheetId="0" hidden="1">Sheet1!$H$87</definedName>
    <definedName name="QB_ROW_261260" localSheetId="0" hidden="1">Sheet1!$G$235</definedName>
    <definedName name="QB_ROW_262240" localSheetId="0" hidden="1">Sheet1!$E$271</definedName>
    <definedName name="QB_ROW_263240" localSheetId="0" hidden="1">Sheet1!$E$296</definedName>
    <definedName name="QB_ROW_264250" localSheetId="0" hidden="1">Sheet1!$F$218</definedName>
    <definedName name="QB_ROW_27050" localSheetId="0" hidden="1">Sheet1!$F$53</definedName>
    <definedName name="QB_ROW_27350" localSheetId="0" hidden="1">Sheet1!$F$58</definedName>
    <definedName name="QB_ROW_278270" localSheetId="0" hidden="1">Sheet1!$H$98</definedName>
    <definedName name="QB_ROW_287280" localSheetId="0" hidden="1">Sheet1!$I$79</definedName>
    <definedName name="QB_ROW_294250" localSheetId="0" hidden="1">Sheet1!$F$163</definedName>
    <definedName name="QB_ROW_301240" localSheetId="0" hidden="1">Sheet1!$E$251</definedName>
    <definedName name="QB_ROW_304240" localSheetId="0" hidden="1">Sheet1!$E$259</definedName>
    <definedName name="QB_ROW_305250" localSheetId="0" hidden="1">Sheet1!$F$23</definedName>
    <definedName name="QB_ROW_306260" localSheetId="0" hidden="1">Sheet1!$G$62</definedName>
    <definedName name="QB_ROW_307030" localSheetId="0" hidden="1">Sheet1!$D$276</definedName>
    <definedName name="QB_ROW_307240" localSheetId="0" hidden="1">Sheet1!$E$284</definedName>
    <definedName name="QB_ROW_307330" localSheetId="0" hidden="1">Sheet1!$D$285</definedName>
    <definedName name="QB_ROW_308250" localSheetId="0" hidden="1">Sheet1!$F$47</definedName>
    <definedName name="QB_ROW_317240" localSheetId="0" hidden="1">Sheet1!$E$283</definedName>
    <definedName name="QB_ROW_318240" localSheetId="0" hidden="1">Sheet1!$E$303</definedName>
    <definedName name="QB_ROW_319270" localSheetId="0" hidden="1">Sheet1!$H$81</definedName>
    <definedName name="QB_ROW_321060" localSheetId="0" hidden="1">Sheet1!$G$91</definedName>
    <definedName name="QB_ROW_321360" localSheetId="0" hidden="1">Sheet1!$G$101</definedName>
    <definedName name="QB_ROW_322270" localSheetId="0" hidden="1">Sheet1!$H$93</definedName>
    <definedName name="QB_ROW_32260" localSheetId="0" hidden="1">Sheet1!$G$126</definedName>
    <definedName name="QB_ROW_323270" localSheetId="0" hidden="1">Sheet1!$H$94</definedName>
    <definedName name="QB_ROW_324270" localSheetId="0" hidden="1">Sheet1!$H$92</definedName>
    <definedName name="QB_ROW_329260" localSheetId="0" hidden="1">Sheet1!$G$173</definedName>
    <definedName name="QB_ROW_33250" localSheetId="0" hidden="1">Sheet1!$F$18</definedName>
    <definedName name="QB_ROW_34050" localSheetId="0" hidden="1">Sheet1!$F$69</definedName>
    <definedName name="QB_ROW_341270" localSheetId="0" hidden="1">Sheet1!$H$99</definedName>
    <definedName name="QB_ROW_34350" localSheetId="0" hidden="1">Sheet1!$F$107</definedName>
    <definedName name="QB_ROW_353260" localSheetId="0" hidden="1">Sheet1!$G$199</definedName>
    <definedName name="QB_ROW_354270" localSheetId="0" hidden="1">Sheet1!$H$100</definedName>
    <definedName name="QB_ROW_356280" localSheetId="0" hidden="1">Sheet1!$I$77</definedName>
    <definedName name="QB_ROW_365260" localSheetId="0" hidden="1">Sheet1!$G$185</definedName>
    <definedName name="QB_ROW_367260" localSheetId="0" hidden="1">Sheet1!$G$193</definedName>
    <definedName name="QB_ROW_369040" localSheetId="0" hidden="1">Sheet1!$E$228</definedName>
    <definedName name="QB_ROW_369250" localSheetId="0" hidden="1">Sheet1!$F$238</definedName>
    <definedName name="QB_ROW_369340" localSheetId="0" hidden="1">Sheet1!$E$239</definedName>
    <definedName name="QB_ROW_370050" localSheetId="0" hidden="1">Sheet1!$F$48</definedName>
    <definedName name="QB_ROW_370260" localSheetId="0" hidden="1">Sheet1!$G$51</definedName>
    <definedName name="QB_ROW_370350" localSheetId="0" hidden="1">Sheet1!$F$52</definedName>
    <definedName name="QB_ROW_371240" localSheetId="0" hidden="1">Sheet1!$E$253</definedName>
    <definedName name="QB_ROW_374250" localSheetId="0" hidden="1">Sheet1!$F$292</definedName>
    <definedName name="QB_ROW_375040" localSheetId="0" hidden="1">Sheet1!$E$260</definedName>
    <definedName name="QB_ROW_375250" localSheetId="0" hidden="1">Sheet1!$F$269</definedName>
    <definedName name="QB_ROW_375340" localSheetId="0" hidden="1">Sheet1!$E$270</definedName>
    <definedName name="QB_ROW_378250" localSheetId="0" hidden="1">Sheet1!$F$26</definedName>
    <definedName name="QB_ROW_379250" localSheetId="0" hidden="1">Sheet1!$F$25</definedName>
    <definedName name="QB_ROW_38060" localSheetId="0" hidden="1">Sheet1!$G$102</definedName>
    <definedName name="QB_ROW_382260" localSheetId="0" hidden="1">Sheet1!$G$196</definedName>
    <definedName name="QB_ROW_383260" localSheetId="0" hidden="1">Sheet1!$G$200</definedName>
    <definedName name="QB_ROW_38360" localSheetId="0" hidden="1">Sheet1!$G$106</definedName>
    <definedName name="QB_ROW_384250" localSheetId="0" hidden="1">Sheet1!$F$291</definedName>
    <definedName name="QB_ROW_386270" localSheetId="0" hidden="1">Sheet1!$H$82</definedName>
    <definedName name="QB_ROW_387270" localSheetId="0" hidden="1">Sheet1!$H$97</definedName>
    <definedName name="QB_ROW_388260" localSheetId="0" hidden="1">Sheet1!$G$215</definedName>
    <definedName name="QB_ROW_390270" localSheetId="0" hidden="1">Sheet1!$H$142</definedName>
    <definedName name="QB_ROW_391250" localSheetId="0" hidden="1">Sheet1!#REF!</definedName>
    <definedName name="QB_ROW_392250" localSheetId="0" hidden="1">Sheet1!$F$162</definedName>
    <definedName name="QB_ROW_39270" localSheetId="0" hidden="1">Sheet1!$H$103</definedName>
    <definedName name="QB_ROW_394260" localSheetId="0" hidden="1">Sheet1!$G$55</definedName>
    <definedName name="QB_ROW_397250" localSheetId="0" hidden="1">Sheet1!$F$281</definedName>
    <definedName name="QB_ROW_401250" localSheetId="0" hidden="1">Sheet1!$F$280</definedName>
    <definedName name="QB_ROW_403040" localSheetId="0" hidden="1">Sheet1!$E$279</definedName>
    <definedName name="QB_ROW_403340" localSheetId="0" hidden="1">Sheet1!$E$282</definedName>
    <definedName name="QB_ROW_404260" localSheetId="0" hidden="1">Sheet1!$G$198</definedName>
    <definedName name="QB_ROW_412260" localSheetId="0" hidden="1">Sheet1!$G$184</definedName>
    <definedName name="QB_ROW_41270" localSheetId="0" hidden="1">Sheet1!$H$104</definedName>
    <definedName name="QB_ROW_413240" localSheetId="0" hidden="1">Sheet1!$E$257</definedName>
    <definedName name="QB_ROW_415270" localSheetId="0" hidden="1">Sheet1!$H$129</definedName>
    <definedName name="QB_ROW_416240" localSheetId="0" hidden="1">Sheet1!$E$278</definedName>
    <definedName name="QB_ROW_417280" localSheetId="0" hidden="1">Sheet1!$I$75</definedName>
    <definedName name="QB_ROW_418250" localSheetId="0" hidden="1">Sheet1!$F$153</definedName>
    <definedName name="QB_ROW_425260" localSheetId="0" hidden="1">Sheet1!$G$192</definedName>
    <definedName name="QB_ROW_426240" localSheetId="0" hidden="1">Sheet1!$E$250</definedName>
    <definedName name="QB_ROW_427240" localSheetId="0" hidden="1">Sheet1!$E$7</definedName>
    <definedName name="QB_ROW_429250" localSheetId="0" hidden="1">Sheet1!$F$267</definedName>
    <definedName name="QB_ROW_430250" localSheetId="0" hidden="1">Sheet1!$F$266</definedName>
    <definedName name="QB_ROW_43270" localSheetId="0" hidden="1">Sheet1!$H$105</definedName>
    <definedName name="QB_ROW_436250" localSheetId="0" hidden="1">Sheet1!$F$268</definedName>
    <definedName name="QB_ROW_437040" localSheetId="0" hidden="1">Sheet1!$E$290</definedName>
    <definedName name="QB_ROW_437250" localSheetId="0" hidden="1">Sheet1!$F$294</definedName>
    <definedName name="QB_ROW_437340" localSheetId="0" hidden="1">Sheet1!$E$295</definedName>
    <definedName name="QB_ROW_438250" localSheetId="0" hidden="1">Sheet1!$F$293</definedName>
    <definedName name="QB_ROW_439270" localSheetId="0" hidden="1">Sheet1!$H$95</definedName>
    <definedName name="QB_ROW_441250" localSheetId="0" hidden="1">Sheet1!$F$22</definedName>
    <definedName name="QB_ROW_44250" localSheetId="0" hidden="1">Sheet1!$F$41</definedName>
    <definedName name="QB_ROW_443240" localSheetId="0" hidden="1">Sheet1!$E$256</definedName>
    <definedName name="QB_ROW_444240" localSheetId="0" hidden="1">Sheet1!$E$277</definedName>
    <definedName name="QB_ROW_445260" localSheetId="0" hidden="1">Sheet1!$G$110</definedName>
    <definedName name="QB_ROW_447260" localSheetId="0" hidden="1">Sheet1!$G$63</definedName>
    <definedName name="QB_ROW_448270" localSheetId="0" hidden="1">Sheet1!$H$96</definedName>
    <definedName name="QB_ROW_449030" localSheetId="0" hidden="1">Sheet1!$D$298</definedName>
    <definedName name="QB_ROW_449330" localSheetId="0" hidden="1">Sheet1!$D$311</definedName>
    <definedName name="QB_ROW_450240" localSheetId="0" hidden="1">Sheet1!$E$306</definedName>
    <definedName name="QB_ROW_451240" localSheetId="0" hidden="1">Sheet1!$E$307</definedName>
    <definedName name="QB_ROW_452240" localSheetId="0" hidden="1">Sheet1!$E$309</definedName>
    <definedName name="QB_ROW_45250" localSheetId="0" hidden="1">Sheet1!$F$42</definedName>
    <definedName name="QB_ROW_453240" localSheetId="0" hidden="1">Sheet1!$E$308</definedName>
    <definedName name="QB_ROW_455260" localSheetId="0" hidden="1">Sheet1!$G$171</definedName>
    <definedName name="QB_ROW_456260" localSheetId="0" hidden="1">Sheet1!$G$177</definedName>
    <definedName name="QB_ROW_457260" localSheetId="0" hidden="1">Sheet1!$G$170</definedName>
    <definedName name="QB_ROW_458260" localSheetId="0" hidden="1">Sheet1!$G$169</definedName>
    <definedName name="QB_ROW_459250" localSheetId="0" hidden="1">Sheet1!$F$158</definedName>
    <definedName name="QB_ROW_46050" localSheetId="0" hidden="1">Sheet1!$F$108</definedName>
    <definedName name="QB_ROW_461270" localSheetId="0" hidden="1">Sheet1!$H$88</definedName>
    <definedName name="QB_ROW_462240" localSheetId="0" hidden="1">Sheet1!$E$288</definedName>
    <definedName name="QB_ROW_46260" localSheetId="0" hidden="1">Sheet1!$G$113</definedName>
    <definedName name="QB_ROW_463250" localSheetId="0" hidden="1">Sheet1!$F$261</definedName>
    <definedName name="QB_ROW_46350" localSheetId="0" hidden="1">Sheet1!$F$114</definedName>
    <definedName name="QB_ROW_464250" localSheetId="0" hidden="1">Sheet1!$F$263</definedName>
    <definedName name="QB_ROW_466250" localSheetId="0" hidden="1">Sheet1!$F$262</definedName>
    <definedName name="QB_ROW_467250" localSheetId="0" hidden="1">Sheet1!$F$264</definedName>
    <definedName name="QB_ROW_468270" localSheetId="0" hidden="1">Sheet1!$H$83</definedName>
    <definedName name="QB_ROW_469240" localSheetId="0" hidden="1">Sheet1!$E$249</definedName>
    <definedName name="QB_ROW_470260" localSheetId="0" hidden="1">Sheet1!$G$195</definedName>
    <definedName name="QB_ROW_471240" localSheetId="0" hidden="1">Sheet1!$E$287</definedName>
    <definedName name="QB_ROW_472240" localSheetId="0" hidden="1">Sheet1!$E$248</definedName>
    <definedName name="QB_ROW_47260" localSheetId="0" hidden="1">Sheet1!$G$109</definedName>
    <definedName name="QB_ROW_473240" localSheetId="0" hidden="1">Sheet1!$E$247</definedName>
    <definedName name="QB_ROW_475250" localSheetId="0" hidden="1">Sheet1!$F$265</definedName>
    <definedName name="QB_ROW_476280" localSheetId="0" hidden="1">Sheet1!$I$78</definedName>
    <definedName name="QB_ROW_477260" localSheetId="0" hidden="1">Sheet1!$G$64</definedName>
    <definedName name="QB_ROW_478250" localSheetId="0" hidden="1">Sheet1!$F$40</definedName>
    <definedName name="QB_ROW_479240" localSheetId="0" hidden="1">Sheet1!$E$305</definedName>
    <definedName name="QB_ROW_480240" localSheetId="0" hidden="1">Sheet1!$E$304</definedName>
    <definedName name="QB_ROW_482260" localSheetId="0" hidden="1">Sheet1!$G$168</definedName>
    <definedName name="QB_ROW_485260" localSheetId="0" hidden="1">Sheet1!$G$234</definedName>
    <definedName name="QB_ROW_486240" localSheetId="0" hidden="1">Sheet1!$E$289</definedName>
    <definedName name="QB_ROW_487240" localSheetId="0" hidden="1">Sheet1!$E$246</definedName>
    <definedName name="QB_ROW_488250" localSheetId="0" hidden="1">Sheet1!$F$33</definedName>
    <definedName name="QB_ROW_489240" localSheetId="0" hidden="1">Sheet1!$E$5</definedName>
    <definedName name="QB_ROW_490260" localSheetId="0" hidden="1">Sheet1!$G$174</definedName>
    <definedName name="QB_ROW_491240" localSheetId="0" hidden="1">Sheet1!$E$310</definedName>
    <definedName name="QB_ROW_49250" localSheetId="0" hidden="1">Sheet1!$F$164</definedName>
    <definedName name="QB_ROW_493280" localSheetId="0" hidden="1">Sheet1!$I$118</definedName>
    <definedName name="QB_ROW_497260" localSheetId="0" hidden="1">Sheet1!$G$167</definedName>
    <definedName name="QB_ROW_502250" localSheetId="0" hidden="1">Sheet1!$F$12</definedName>
    <definedName name="QB_ROW_503260" localSheetId="0" hidden="1">Sheet1!$G$61</definedName>
    <definedName name="QB_ROW_504260" localSheetId="0" hidden="1">Sheet1!$G$60</definedName>
    <definedName name="QB_ROW_505260" localSheetId="0" hidden="1">Sheet1!$G$214</definedName>
    <definedName name="QB_ROW_506260" localSheetId="0" hidden="1">Sheet1!$G$213</definedName>
    <definedName name="QB_ROW_507250" localSheetId="0" hidden="1">Sheet1!$F$231</definedName>
    <definedName name="QB_ROW_508250" localSheetId="0" hidden="1">Sheet1!$F$230</definedName>
    <definedName name="QB_ROW_509250" localSheetId="0" hidden="1">Sheet1!$F$229</definedName>
    <definedName name="QB_ROW_510240" localSheetId="0" hidden="1">Sheet1!$E$302</definedName>
    <definedName name="QB_ROW_511250" localSheetId="0" hidden="1">Sheet1!$F$36</definedName>
    <definedName name="QB_ROW_512040" localSheetId="0" hidden="1">Sheet1!$E$32</definedName>
    <definedName name="QB_ROW_512340" localSheetId="0" hidden="1">Sheet1!$E$37</definedName>
    <definedName name="QB_ROW_51250" localSheetId="0" hidden="1">Sheet1!$F$19</definedName>
    <definedName name="QB_ROW_5260" localSheetId="0" hidden="1">Sheet1!$G$66</definedName>
    <definedName name="QB_ROW_53060" localSheetId="0" hidden="1">Sheet1!$G$127</definedName>
    <definedName name="QB_ROW_53270" localSheetId="0" hidden="1">Sheet1!$H$133</definedName>
    <definedName name="QB_ROW_53360" localSheetId="0" hidden="1">Sheet1!$G$134</definedName>
    <definedName name="QB_ROW_54050" localSheetId="0" hidden="1">Sheet1!$F$222</definedName>
    <definedName name="QB_ROW_54260" localSheetId="0" hidden="1">Sheet1!$G$225</definedName>
    <definedName name="QB_ROW_54350" localSheetId="0" hidden="1">Sheet1!$F$226</definedName>
    <definedName name="QB_ROW_55250" localSheetId="0" hidden="1">Sheet1!$F$15</definedName>
    <definedName name="QB_ROW_56260" localSheetId="0" hidden="1">Sheet1!$G$223</definedName>
    <definedName name="QB_ROW_57260" localSheetId="0" hidden="1">Sheet1!$G$224</definedName>
    <definedName name="QB_ROW_58060" localSheetId="0" hidden="1">Sheet1!$G$135</definedName>
    <definedName name="QB_ROW_58360" localSheetId="0" hidden="1">Sheet1!$G$143</definedName>
    <definedName name="QB_ROW_59070" localSheetId="0" hidden="1">Sheet1!$H$136</definedName>
    <definedName name="QB_ROW_59370" localSheetId="0" hidden="1">Sheet1!$H$140</definedName>
    <definedName name="QB_ROW_61240" localSheetId="0" hidden="1">Sheet1!$E$9</definedName>
    <definedName name="QB_ROW_62030" localSheetId="0" hidden="1">Sheet1!$D$255</definedName>
    <definedName name="QB_ROW_62240" localSheetId="0" hidden="1">Sheet1!$E$272</definedName>
    <definedName name="QB_ROW_62330" localSheetId="0" hidden="1">Sheet1!$D$273</definedName>
    <definedName name="QB_ROW_63030" localSheetId="0" hidden="1">Sheet1!$D$286</definedName>
    <definedName name="QB_ROW_63330" localSheetId="0" hidden="1">Sheet1!$D$297</definedName>
    <definedName name="QB_ROW_64250" localSheetId="0" hidden="1">Sheet1!$F$24</definedName>
    <definedName name="QB_ROW_70040" localSheetId="0" hidden="1">Sheet1!$E$11</definedName>
    <definedName name="QB_ROW_70250" localSheetId="0" hidden="1">Sheet1!$F$27</definedName>
    <definedName name="QB_ROW_70340" localSheetId="0" hidden="1">Sheet1!$E$28</definedName>
    <definedName name="QB_ROW_72250" localSheetId="0" hidden="1">Sheet1!$F$14</definedName>
    <definedName name="QB_ROW_74260" localSheetId="0" hidden="1">Sheet1!$G$112</definedName>
    <definedName name="QB_ROW_75260" localSheetId="0" hidden="1">Sheet1!$G$56</definedName>
    <definedName name="QB_ROW_76250" localSheetId="0" hidden="1">Sheet1!$F$39</definedName>
    <definedName name="QB_ROW_77260" localSheetId="0" hidden="1">Sheet1!$G$111</definedName>
    <definedName name="QB_ROW_80280" localSheetId="0" hidden="1">Sheet1!$I$72</definedName>
    <definedName name="QB_ROW_82060" localSheetId="0" hidden="1">Sheet1!$G$70</definedName>
    <definedName name="QB_ROW_82360" localSheetId="0" hidden="1">Sheet1!$G$89</definedName>
    <definedName name="QB_ROW_83280" localSheetId="0" hidden="1">Sheet1!$I$139</definedName>
    <definedName name="QB_ROW_84280" localSheetId="0" hidden="1">Sheet1!$I$137</definedName>
    <definedName name="QB_ROW_86260" localSheetId="0" hidden="1">Sheet1!$G$144</definedName>
    <definedName name="QB_ROW_86321" localSheetId="0" hidden="1">Sheet1!$C$30</definedName>
    <definedName name="QB_ROW_87250" localSheetId="0" hidden="1">Sheet1!$F$148</definedName>
    <definedName name="QB_ROW_88250" localSheetId="0" hidden="1">Sheet1!$F$149</definedName>
    <definedName name="QB_ROW_90250" localSheetId="0" hidden="1">Sheet1!$F$155</definedName>
    <definedName name="QB_ROW_91050" localSheetId="0" hidden="1">Sheet1!$F$180</definedName>
    <definedName name="QB_ROW_91260" localSheetId="0" hidden="1">Sheet1!$G$202</definedName>
    <definedName name="QB_ROW_91350" localSheetId="0" hidden="1">Sheet1!$F$203</definedName>
    <definedName name="QB_ROW_92060" localSheetId="0" hidden="1">Sheet1!$G$116</definedName>
    <definedName name="QB_ROW_92270" localSheetId="0" hidden="1">Sheet1!$H$124</definedName>
    <definedName name="QB_ROW_92360" localSheetId="0" hidden="1">Sheet1!$G$125</definedName>
    <definedName name="QB_ROW_94250" localSheetId="0" hidden="1">Sheet1!$F$165</definedName>
    <definedName name="QB_ROW_96250" localSheetId="0" hidden="1">Sheet1!$F$156</definedName>
    <definedName name="QB_ROW_97050" localSheetId="0" hidden="1">Sheet1!$F$166</definedName>
    <definedName name="QB_ROW_97260" localSheetId="0" hidden="1">Sheet1!$G$178</definedName>
    <definedName name="QB_ROW_97350" localSheetId="0" hidden="1">Sheet1!$F$179</definedName>
    <definedName name="QBCANSUPPORTUPDATE" localSheetId="0">TRUE</definedName>
    <definedName name="QBCOMPANYFILENAME" localSheetId="0">"C:\Users\scook\OneDrive - Nederland Fire\Quickbooks\Company Files\Current QB Company File\NFPD - USE THIS ONE ONLY-Steph-surface 10.10.2022.QBW"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20200101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2" i="2" l="1"/>
  <c r="T127" i="2" s="1"/>
  <c r="T275" i="2"/>
  <c r="T276" i="2" s="1"/>
  <c r="T239" i="2"/>
  <c r="T241" i="2" s="1"/>
  <c r="T228" i="2"/>
  <c r="T219" i="2"/>
  <c r="T211" i="2"/>
  <c r="T205" i="2"/>
  <c r="T181" i="2"/>
  <c r="T162" i="2"/>
  <c r="T153" i="2"/>
  <c r="T142" i="2"/>
  <c r="T145" i="2" s="1"/>
  <c r="T136" i="2"/>
  <c r="T116" i="2"/>
  <c r="T108" i="2"/>
  <c r="T103" i="2"/>
  <c r="T81" i="2"/>
  <c r="T91" i="2" s="1"/>
  <c r="T69" i="2"/>
  <c r="T59" i="2"/>
  <c r="T53" i="2"/>
  <c r="T47" i="2"/>
  <c r="T38" i="2"/>
  <c r="T310" i="2" s="1"/>
  <c r="T28" i="2"/>
  <c r="T29" i="2" s="1"/>
  <c r="T30" i="2" s="1"/>
  <c r="T229" i="2" l="1"/>
  <c r="T147" i="2"/>
  <c r="T109" i="2"/>
  <c r="T206" i="2"/>
  <c r="T313" i="2"/>
  <c r="T314" i="2" s="1"/>
  <c r="T315" i="2" s="1"/>
  <c r="T148" i="2" l="1"/>
  <c r="T243" i="2" s="1"/>
  <c r="T244" i="2" s="1"/>
  <c r="T316" i="2" s="1"/>
  <c r="U312" i="3" l="1"/>
  <c r="U313" i="3" s="1"/>
  <c r="R312" i="3"/>
  <c r="R313" i="3" s="1"/>
  <c r="R314" i="3" s="1"/>
  <c r="P312" i="3"/>
  <c r="M312" i="3"/>
  <c r="J312" i="3"/>
  <c r="P296" i="3"/>
  <c r="P298" i="3" s="1"/>
  <c r="M296" i="3"/>
  <c r="M298" i="3" s="1"/>
  <c r="J296" i="3"/>
  <c r="J298" i="3" s="1"/>
  <c r="P283" i="3"/>
  <c r="P286" i="3" s="1"/>
  <c r="P313" i="3" s="1"/>
  <c r="M283" i="3"/>
  <c r="M286" i="3" s="1"/>
  <c r="M313" i="3" s="1"/>
  <c r="J283" i="3"/>
  <c r="J286" i="3" s="1"/>
  <c r="J313" i="3" s="1"/>
  <c r="W274" i="3"/>
  <c r="W275" i="3" s="1"/>
  <c r="U274" i="3"/>
  <c r="U275" i="3" s="1"/>
  <c r="U314" i="3" s="1"/>
  <c r="P271" i="3"/>
  <c r="P274" i="3" s="1"/>
  <c r="M271" i="3"/>
  <c r="M274" i="3" s="1"/>
  <c r="J271" i="3"/>
  <c r="J274" i="3" s="1"/>
  <c r="P255" i="3"/>
  <c r="P275" i="3" s="1"/>
  <c r="P314" i="3" s="1"/>
  <c r="M255" i="3"/>
  <c r="M275" i="3" s="1"/>
  <c r="M314" i="3" s="1"/>
  <c r="J255" i="3"/>
  <c r="J275" i="3" s="1"/>
  <c r="J314" i="3" s="1"/>
  <c r="W238" i="3"/>
  <c r="W240" i="3" s="1"/>
  <c r="U238" i="3"/>
  <c r="U240" i="3" s="1"/>
  <c r="R238" i="3"/>
  <c r="R240" i="3" s="1"/>
  <c r="P238" i="3"/>
  <c r="P240" i="3" s="1"/>
  <c r="M238" i="3"/>
  <c r="M240" i="3" s="1"/>
  <c r="J238" i="3"/>
  <c r="J240" i="3" s="1"/>
  <c r="W227" i="3"/>
  <c r="U227" i="3"/>
  <c r="R227" i="3"/>
  <c r="P227" i="3"/>
  <c r="M227" i="3"/>
  <c r="J227" i="3"/>
  <c r="W218" i="3"/>
  <c r="U218" i="3"/>
  <c r="U228" i="3" s="1"/>
  <c r="R218" i="3"/>
  <c r="R228" i="3" s="1"/>
  <c r="P218" i="3"/>
  <c r="P228" i="3" s="1"/>
  <c r="M218" i="3"/>
  <c r="M228" i="3" s="1"/>
  <c r="J218" i="3"/>
  <c r="J228" i="3" s="1"/>
  <c r="W210" i="3"/>
  <c r="U210" i="3"/>
  <c r="R210" i="3"/>
  <c r="P210" i="3"/>
  <c r="M210" i="3"/>
  <c r="J210" i="3"/>
  <c r="W204" i="3"/>
  <c r="U204" i="3"/>
  <c r="R204" i="3"/>
  <c r="P204" i="3"/>
  <c r="M204" i="3"/>
  <c r="J204" i="3"/>
  <c r="W180" i="3"/>
  <c r="W205" i="3" s="1"/>
  <c r="U180" i="3"/>
  <c r="U205" i="3" s="1"/>
  <c r="R180" i="3"/>
  <c r="R205" i="3" s="1"/>
  <c r="P180" i="3"/>
  <c r="P205" i="3" s="1"/>
  <c r="M180" i="3"/>
  <c r="M205" i="3" s="1"/>
  <c r="J180" i="3"/>
  <c r="J205" i="3" s="1"/>
  <c r="W161" i="3"/>
  <c r="U161" i="3"/>
  <c r="R161" i="3"/>
  <c r="P161" i="3"/>
  <c r="M161" i="3"/>
  <c r="J161" i="3"/>
  <c r="W152" i="3"/>
  <c r="U152" i="3"/>
  <c r="R152" i="3"/>
  <c r="P152" i="3"/>
  <c r="M152" i="3"/>
  <c r="J152" i="3"/>
  <c r="W141" i="3"/>
  <c r="W144" i="3" s="1"/>
  <c r="U141" i="3"/>
  <c r="U144" i="3" s="1"/>
  <c r="R141" i="3"/>
  <c r="R144" i="3" s="1"/>
  <c r="P141" i="3"/>
  <c r="P144" i="3" s="1"/>
  <c r="M141" i="3"/>
  <c r="M144" i="3" s="1"/>
  <c r="J141" i="3"/>
  <c r="J144" i="3" s="1"/>
  <c r="W135" i="3"/>
  <c r="U135" i="3"/>
  <c r="R135" i="3"/>
  <c r="P135" i="3"/>
  <c r="M135" i="3"/>
  <c r="J135" i="3"/>
  <c r="W126" i="3"/>
  <c r="W146" i="3" s="1"/>
  <c r="U121" i="3"/>
  <c r="U126" i="3" s="1"/>
  <c r="U146" i="3" s="1"/>
  <c r="R121" i="3"/>
  <c r="R126" i="3" s="1"/>
  <c r="R146" i="3" s="1"/>
  <c r="P121" i="3"/>
  <c r="P126" i="3" s="1"/>
  <c r="P146" i="3" s="1"/>
  <c r="M121" i="3"/>
  <c r="M126" i="3" s="1"/>
  <c r="M146" i="3" s="1"/>
  <c r="J121" i="3"/>
  <c r="J126" i="3" s="1"/>
  <c r="J146" i="3" s="1"/>
  <c r="W115" i="3"/>
  <c r="U115" i="3"/>
  <c r="R115" i="3"/>
  <c r="P115" i="3"/>
  <c r="M115" i="3"/>
  <c r="J115" i="3"/>
  <c r="W107" i="3"/>
  <c r="U107" i="3"/>
  <c r="R107" i="3"/>
  <c r="P107" i="3"/>
  <c r="M107" i="3"/>
  <c r="J107" i="3"/>
  <c r="W102" i="3"/>
  <c r="U102" i="3"/>
  <c r="R102" i="3"/>
  <c r="P102" i="3"/>
  <c r="M102" i="3"/>
  <c r="J102" i="3"/>
  <c r="W81" i="3"/>
  <c r="W90" i="3" s="1"/>
  <c r="W108" i="3" s="1"/>
  <c r="U81" i="3"/>
  <c r="U90" i="3" s="1"/>
  <c r="U108" i="3" s="1"/>
  <c r="R81" i="3"/>
  <c r="R90" i="3" s="1"/>
  <c r="R108" i="3" s="1"/>
  <c r="P81" i="3"/>
  <c r="P90" i="3" s="1"/>
  <c r="P108" i="3" s="1"/>
  <c r="M81" i="3"/>
  <c r="M90" i="3" s="1"/>
  <c r="M108" i="3" s="1"/>
  <c r="J81" i="3"/>
  <c r="J90" i="3" s="1"/>
  <c r="J108" i="3" s="1"/>
  <c r="W69" i="3"/>
  <c r="U69" i="3"/>
  <c r="R69" i="3"/>
  <c r="P69" i="3"/>
  <c r="M69" i="3"/>
  <c r="J69" i="3"/>
  <c r="W59" i="3"/>
  <c r="U59" i="3"/>
  <c r="R59" i="3"/>
  <c r="P59" i="3"/>
  <c r="M59" i="3"/>
  <c r="J59" i="3"/>
  <c r="W53" i="3"/>
  <c r="U53" i="3"/>
  <c r="R53" i="3"/>
  <c r="P53" i="3"/>
  <c r="M53" i="3"/>
  <c r="J53" i="3"/>
  <c r="W47" i="3"/>
  <c r="W147" i="3" s="1"/>
  <c r="U47" i="3"/>
  <c r="U147" i="3" s="1"/>
  <c r="R47" i="3"/>
  <c r="R147" i="3" s="1"/>
  <c r="R242" i="3" s="1"/>
  <c r="P47" i="3"/>
  <c r="P147" i="3" s="1"/>
  <c r="M47" i="3"/>
  <c r="M147" i="3" s="1"/>
  <c r="J47" i="3"/>
  <c r="J147" i="3" s="1"/>
  <c r="W38" i="3"/>
  <c r="U38" i="3"/>
  <c r="U242" i="3" s="1"/>
  <c r="P38" i="3"/>
  <c r="P242" i="3" s="1"/>
  <c r="M38" i="3"/>
  <c r="M242" i="3" s="1"/>
  <c r="J38" i="3"/>
  <c r="J242" i="3" s="1"/>
  <c r="W28" i="3"/>
  <c r="W29" i="3" s="1"/>
  <c r="W30" i="3" s="1"/>
  <c r="U28" i="3"/>
  <c r="U29" i="3" s="1"/>
  <c r="U30" i="3" s="1"/>
  <c r="U243" i="3" s="1"/>
  <c r="U315" i="3" s="1"/>
  <c r="R28" i="3"/>
  <c r="R29" i="3" s="1"/>
  <c r="R30" i="3" s="1"/>
  <c r="R243" i="3" s="1"/>
  <c r="R315" i="3" s="1"/>
  <c r="P28" i="3"/>
  <c r="P29" i="3" s="1"/>
  <c r="P30" i="3" s="1"/>
  <c r="P243" i="3" s="1"/>
  <c r="P315" i="3" s="1"/>
  <c r="M28" i="3"/>
  <c r="M29" i="3" s="1"/>
  <c r="M30" i="3" s="1"/>
  <c r="M243" i="3" s="1"/>
  <c r="M315" i="3" s="1"/>
  <c r="J28" i="3"/>
  <c r="J29" i="3" s="1"/>
  <c r="J30" i="3" s="1"/>
  <c r="J243" i="3" s="1"/>
  <c r="J315" i="3" s="1"/>
  <c r="Q313" i="2"/>
  <c r="Q314" i="2" s="1"/>
  <c r="N313" i="2"/>
  <c r="N314" i="2" s="1"/>
  <c r="N315" i="2" s="1"/>
  <c r="S275" i="2"/>
  <c r="S276" i="2" s="1"/>
  <c r="Q275" i="2"/>
  <c r="Q276" i="2" s="1"/>
  <c r="S239" i="2"/>
  <c r="S241" i="2" s="1"/>
  <c r="Q239" i="2"/>
  <c r="Q241" i="2" s="1"/>
  <c r="N239" i="2"/>
  <c r="N241" i="2" s="1"/>
  <c r="S228" i="2"/>
  <c r="Q228" i="2"/>
  <c r="N228" i="2"/>
  <c r="S219" i="2"/>
  <c r="S304" i="2" s="1"/>
  <c r="Q219" i="2"/>
  <c r="N219" i="2"/>
  <c r="S211" i="2"/>
  <c r="Q211" i="2"/>
  <c r="N211" i="2"/>
  <c r="S205" i="2"/>
  <c r="Q205" i="2"/>
  <c r="N205" i="2"/>
  <c r="S181" i="2"/>
  <c r="Q181" i="2"/>
  <c r="N181" i="2"/>
  <c r="S162" i="2"/>
  <c r="Q162" i="2"/>
  <c r="N162" i="2"/>
  <c r="S153" i="2"/>
  <c r="Q153" i="2"/>
  <c r="N153" i="2"/>
  <c r="S142" i="2"/>
  <c r="S145" i="2" s="1"/>
  <c r="Q142" i="2"/>
  <c r="Q145" i="2" s="1"/>
  <c r="N142" i="2"/>
  <c r="N145" i="2" s="1"/>
  <c r="S136" i="2"/>
  <c r="Q136" i="2"/>
  <c r="N136" i="2"/>
  <c r="S127" i="2"/>
  <c r="Q122" i="2"/>
  <c r="Q127" i="2" s="1"/>
  <c r="N122" i="2"/>
  <c r="N127" i="2" s="1"/>
  <c r="S116" i="2"/>
  <c r="Q116" i="2"/>
  <c r="N116" i="2"/>
  <c r="S108" i="2"/>
  <c r="Q108" i="2"/>
  <c r="N108" i="2"/>
  <c r="S103" i="2"/>
  <c r="Q103" i="2"/>
  <c r="N103" i="2"/>
  <c r="S81" i="2"/>
  <c r="S91" i="2" s="1"/>
  <c r="Q81" i="2"/>
  <c r="Q91" i="2" s="1"/>
  <c r="N81" i="2"/>
  <c r="N91" i="2" s="1"/>
  <c r="S69" i="2"/>
  <c r="Q69" i="2"/>
  <c r="N69" i="2"/>
  <c r="S59" i="2"/>
  <c r="Q59" i="2"/>
  <c r="N59" i="2"/>
  <c r="S53" i="2"/>
  <c r="Q53" i="2"/>
  <c r="N53" i="2"/>
  <c r="S47" i="2"/>
  <c r="Q47" i="2"/>
  <c r="N47" i="2"/>
  <c r="S38" i="2"/>
  <c r="Q38" i="2"/>
  <c r="S28" i="2"/>
  <c r="S29" i="2" s="1"/>
  <c r="S30" i="2" s="1"/>
  <c r="Q28" i="2"/>
  <c r="Q29" i="2" s="1"/>
  <c r="Q30" i="2" s="1"/>
  <c r="N28" i="2"/>
  <c r="N29" i="2" s="1"/>
  <c r="N30" i="2" s="1"/>
  <c r="W203" i="1"/>
  <c r="W273" i="1"/>
  <c r="W274" i="1" s="1"/>
  <c r="W237" i="1"/>
  <c r="W239" i="1" s="1"/>
  <c r="W226" i="1"/>
  <c r="W217" i="1"/>
  <c r="W302" i="1" s="1"/>
  <c r="W209" i="1"/>
  <c r="W179" i="1"/>
  <c r="W160" i="1"/>
  <c r="W151" i="1"/>
  <c r="W140" i="1"/>
  <c r="W143" i="1" s="1"/>
  <c r="W134" i="1"/>
  <c r="W125" i="1"/>
  <c r="W114" i="1"/>
  <c r="W106" i="1"/>
  <c r="W101" i="1"/>
  <c r="W80" i="1"/>
  <c r="W89" i="1" s="1"/>
  <c r="W68" i="1"/>
  <c r="W58" i="1"/>
  <c r="W52" i="1"/>
  <c r="W46" i="1"/>
  <c r="W37" i="1"/>
  <c r="W308" i="1" s="1"/>
  <c r="W28" i="1"/>
  <c r="W29" i="1" s="1"/>
  <c r="W30" i="1" s="1"/>
  <c r="R28" i="1"/>
  <c r="R29" i="1" s="1"/>
  <c r="R30" i="1" s="1"/>
  <c r="R46" i="1"/>
  <c r="R52" i="1"/>
  <c r="R58" i="1"/>
  <c r="R68" i="1"/>
  <c r="R80" i="1"/>
  <c r="R89" i="1" s="1"/>
  <c r="R101" i="1"/>
  <c r="R106" i="1"/>
  <c r="R114" i="1"/>
  <c r="R120" i="1"/>
  <c r="R125" i="1" s="1"/>
  <c r="R134" i="1"/>
  <c r="R140" i="1"/>
  <c r="R143" i="1" s="1"/>
  <c r="R151" i="1"/>
  <c r="R160" i="1"/>
  <c r="R179" i="1"/>
  <c r="R203" i="1"/>
  <c r="R209" i="1"/>
  <c r="R217" i="1"/>
  <c r="R226" i="1"/>
  <c r="R237" i="1"/>
  <c r="R239" i="1" s="1"/>
  <c r="R311" i="1"/>
  <c r="R312" i="1"/>
  <c r="R313" i="1" s="1"/>
  <c r="U311" i="1"/>
  <c r="U312" i="1" s="1"/>
  <c r="P311" i="1"/>
  <c r="M311" i="1"/>
  <c r="J311" i="1"/>
  <c r="P295" i="1"/>
  <c r="P297" i="1" s="1"/>
  <c r="M295" i="1"/>
  <c r="M297" i="1" s="1"/>
  <c r="J295" i="1"/>
  <c r="J297" i="1" s="1"/>
  <c r="P282" i="1"/>
  <c r="P285" i="1" s="1"/>
  <c r="M282" i="1"/>
  <c r="M285" i="1" s="1"/>
  <c r="J282" i="1"/>
  <c r="J285" i="1" s="1"/>
  <c r="U273" i="1"/>
  <c r="U274" i="1" s="1"/>
  <c r="P270" i="1"/>
  <c r="P273" i="1" s="1"/>
  <c r="M270" i="1"/>
  <c r="M273" i="1" s="1"/>
  <c r="J270" i="1"/>
  <c r="J273" i="1" s="1"/>
  <c r="P254" i="1"/>
  <c r="M254" i="1"/>
  <c r="J254" i="1"/>
  <c r="U237" i="1"/>
  <c r="U239" i="1" s="1"/>
  <c r="P237" i="1"/>
  <c r="P239" i="1" s="1"/>
  <c r="M237" i="1"/>
  <c r="M239" i="1" s="1"/>
  <c r="J237" i="1"/>
  <c r="J239" i="1" s="1"/>
  <c r="U226" i="1"/>
  <c r="P226" i="1"/>
  <c r="M226" i="1"/>
  <c r="J226" i="1"/>
  <c r="U217" i="1"/>
  <c r="P217" i="1"/>
  <c r="M217" i="1"/>
  <c r="J217" i="1"/>
  <c r="U209" i="1"/>
  <c r="P209" i="1"/>
  <c r="M209" i="1"/>
  <c r="J209" i="1"/>
  <c r="U203" i="1"/>
  <c r="P203" i="1"/>
  <c r="M203" i="1"/>
  <c r="J203" i="1"/>
  <c r="U179" i="1"/>
  <c r="P179" i="1"/>
  <c r="M179" i="1"/>
  <c r="J179" i="1"/>
  <c r="U160" i="1"/>
  <c r="P160" i="1"/>
  <c r="M160" i="1"/>
  <c r="J160" i="1"/>
  <c r="U151" i="1"/>
  <c r="P151" i="1"/>
  <c r="M151" i="1"/>
  <c r="J151" i="1"/>
  <c r="U140" i="1"/>
  <c r="U143" i="1" s="1"/>
  <c r="P140" i="1"/>
  <c r="P143" i="1" s="1"/>
  <c r="M140" i="1"/>
  <c r="M143" i="1" s="1"/>
  <c r="J140" i="1"/>
  <c r="J143" i="1" s="1"/>
  <c r="U134" i="1"/>
  <c r="P134" i="1"/>
  <c r="M134" i="1"/>
  <c r="J134" i="1"/>
  <c r="U120" i="1"/>
  <c r="U125" i="1" s="1"/>
  <c r="P120" i="1"/>
  <c r="P125" i="1" s="1"/>
  <c r="M120" i="1"/>
  <c r="M125" i="1" s="1"/>
  <c r="J120" i="1"/>
  <c r="J125" i="1" s="1"/>
  <c r="U114" i="1"/>
  <c r="P114" i="1"/>
  <c r="M114" i="1"/>
  <c r="J114" i="1"/>
  <c r="U106" i="1"/>
  <c r="P106" i="1"/>
  <c r="M106" i="1"/>
  <c r="J106" i="1"/>
  <c r="U101" i="1"/>
  <c r="P101" i="1"/>
  <c r="M101" i="1"/>
  <c r="J101" i="1"/>
  <c r="U80" i="1"/>
  <c r="U89" i="1" s="1"/>
  <c r="P80" i="1"/>
  <c r="P89" i="1" s="1"/>
  <c r="M80" i="1"/>
  <c r="M89" i="1" s="1"/>
  <c r="J80" i="1"/>
  <c r="J89" i="1" s="1"/>
  <c r="U68" i="1"/>
  <c r="P68" i="1"/>
  <c r="M68" i="1"/>
  <c r="J68" i="1"/>
  <c r="U58" i="1"/>
  <c r="P58" i="1"/>
  <c r="M58" i="1"/>
  <c r="J58" i="1"/>
  <c r="U52" i="1"/>
  <c r="P52" i="1"/>
  <c r="M52" i="1"/>
  <c r="J52" i="1"/>
  <c r="U46" i="1"/>
  <c r="P46" i="1"/>
  <c r="M46" i="1"/>
  <c r="J46" i="1"/>
  <c r="U37" i="1"/>
  <c r="P37" i="1"/>
  <c r="M37" i="1"/>
  <c r="J37" i="1"/>
  <c r="U28" i="1"/>
  <c r="U29" i="1" s="1"/>
  <c r="U30" i="1" s="1"/>
  <c r="P28" i="1"/>
  <c r="P29" i="1" s="1"/>
  <c r="M28" i="1"/>
  <c r="M29" i="1" s="1"/>
  <c r="M30" i="1" s="1"/>
  <c r="J28" i="1"/>
  <c r="J29" i="1" s="1"/>
  <c r="J30" i="1" s="1"/>
  <c r="N229" i="2" l="1"/>
  <c r="N109" i="2"/>
  <c r="S147" i="2"/>
  <c r="Q206" i="2"/>
  <c r="S109" i="2"/>
  <c r="S206" i="2"/>
  <c r="Q147" i="2"/>
  <c r="N206" i="2"/>
  <c r="Q229" i="2"/>
  <c r="Q315" i="2"/>
  <c r="Q109" i="2"/>
  <c r="N147" i="2"/>
  <c r="W309" i="3"/>
  <c r="W303" i="3"/>
  <c r="W312" i="3" s="1"/>
  <c r="W313" i="3" s="1"/>
  <c r="W228" i="3"/>
  <c r="W242" i="3" s="1"/>
  <c r="W243" i="3" s="1"/>
  <c r="W314" i="3"/>
  <c r="S310" i="2"/>
  <c r="S313" i="2" s="1"/>
  <c r="S314" i="2" s="1"/>
  <c r="S315" i="2" s="1"/>
  <c r="S229" i="2"/>
  <c r="W311" i="1"/>
  <c r="W312" i="1" s="1"/>
  <c r="W313" i="1" s="1"/>
  <c r="W227" i="1"/>
  <c r="W204" i="1"/>
  <c r="W107" i="1"/>
  <c r="W145" i="1"/>
  <c r="R227" i="1"/>
  <c r="P30" i="1"/>
  <c r="M204" i="1"/>
  <c r="R107" i="1"/>
  <c r="R204" i="1"/>
  <c r="R145" i="1"/>
  <c r="U204" i="1"/>
  <c r="M274" i="1"/>
  <c r="P204" i="1"/>
  <c r="J274" i="1"/>
  <c r="P312" i="1"/>
  <c r="J204" i="1"/>
  <c r="J107" i="1"/>
  <c r="P145" i="1"/>
  <c r="P227" i="1"/>
  <c r="U313" i="1"/>
  <c r="M107" i="1"/>
  <c r="U145" i="1"/>
  <c r="U227" i="1"/>
  <c r="P107" i="1"/>
  <c r="J145" i="1"/>
  <c r="J227" i="1"/>
  <c r="U107" i="1"/>
  <c r="M145" i="1"/>
  <c r="M227" i="1"/>
  <c r="P274" i="1"/>
  <c r="J312" i="1"/>
  <c r="M312" i="1"/>
  <c r="N148" i="2" l="1"/>
  <c r="N243" i="2" s="1"/>
  <c r="N244" i="2" s="1"/>
  <c r="N316" i="2" s="1"/>
  <c r="Q148" i="2"/>
  <c r="Q243" i="2" s="1"/>
  <c r="Q244" i="2" s="1"/>
  <c r="Q316" i="2" s="1"/>
  <c r="S148" i="2"/>
  <c r="S243" i="2" s="1"/>
  <c r="S244" i="2" s="1"/>
  <c r="S316" i="2" s="1"/>
  <c r="W315" i="3"/>
  <c r="W146" i="1"/>
  <c r="R146" i="1"/>
  <c r="R241" i="1" s="1"/>
  <c r="R242" i="1" s="1"/>
  <c r="R314" i="1" s="1"/>
  <c r="J313" i="1"/>
  <c r="M313" i="1"/>
  <c r="P146" i="1"/>
  <c r="P241" i="1" s="1"/>
  <c r="P242" i="1" s="1"/>
  <c r="U146" i="1"/>
  <c r="U241" i="1" s="1"/>
  <c r="U242" i="1" s="1"/>
  <c r="U314" i="1" s="1"/>
  <c r="J146" i="1"/>
  <c r="J241" i="1" s="1"/>
  <c r="J242" i="1" s="1"/>
  <c r="P313" i="1"/>
  <c r="M146" i="1"/>
  <c r="M241" i="1" s="1"/>
  <c r="M242" i="1" s="1"/>
  <c r="M314" i="1" s="1"/>
  <c r="W241" i="1" l="1"/>
  <c r="W242" i="1" s="1"/>
  <c r="W314" i="1" s="1"/>
  <c r="J314" i="1"/>
  <c r="P3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Charlie Schmidtmann</author>
  </authors>
  <commentList>
    <comment ref="I41" authorId="0" shapeId="0" xr:uid="{ACAC9E9C-847E-413C-82A3-8BC61A3571F4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3 Ipads.</t>
        </r>
      </text>
    </comment>
    <comment ref="I89" authorId="0" shapeId="0" xr:uid="{9E74AD4F-F3FD-436C-A9F3-A3D8EA0C066C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50% pay match in Grant match reserves
</t>
        </r>
      </text>
    </comment>
    <comment ref="I100" authorId="0" shapeId="0" xr:uid="{769CF21C-5AC5-422D-AC43-387735FC7BBD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3000 for continuing educatiion/ conferences for Fire Marshal</t>
        </r>
      </text>
    </comment>
    <comment ref="I131" authorId="0" shapeId="0" xr:uid="{05482D2F-CFBB-4573-A7A8-662724D6664B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Adding 3 new tablets for Fire Marshal, Fire Chief and Captains for first due
</t>
        </r>
      </text>
    </comment>
    <comment ref="I170" authorId="0" shapeId="0" xr:uid="{0E651105-12DE-4D20-9C09-7623C34022A5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Hydrant flow testing replacement equipment
</t>
        </r>
      </text>
    </comment>
    <comment ref="I208" authorId="0" shapeId="0" xr:uid="{B2936D14-88AC-437A-AD06-D0E84B971E32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New Fire Danger and message 
sign 4449.00  Public education Supplies 2250.00
</t>
        </r>
      </text>
    </comment>
  </commentList>
</comments>
</file>

<file path=xl/sharedStrings.xml><?xml version="1.0" encoding="utf-8"?>
<sst xmlns="http://schemas.openxmlformats.org/spreadsheetml/2006/main" count="960" uniqueCount="323">
  <si>
    <t>2020</t>
  </si>
  <si>
    <t>2021</t>
  </si>
  <si>
    <t>2022 YTD</t>
  </si>
  <si>
    <t>2022 Budget</t>
  </si>
  <si>
    <t>2023 Budget</t>
  </si>
  <si>
    <t>2024 Budget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</si>
  <si>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</si>
  <si>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</si>
  <si>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</si>
  <si>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</si>
  <si>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</si>
  <si>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</si>
  <si>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</si>
  <si>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4030 · Sale of Vehicles</t>
  </si>
  <si>
    <t>4100 · Tax Rev</t>
  </si>
  <si>
    <t>4105 · Tax-Vehicle/Apparatus Fund %</t>
  </si>
  <si>
    <t>410x - SOT - Vehicle Apparatus Fund</t>
  </si>
  <si>
    <t>4110 · Real Estate Tax</t>
  </si>
  <si>
    <t>4115 · SOT</t>
  </si>
  <si>
    <t>4120 · Real Estate Tax-Pension %</t>
  </si>
  <si>
    <t>4125 · SOT-Pension %</t>
  </si>
  <si>
    <t>4130 · Current Interest</t>
  </si>
  <si>
    <t>4135 · Delinquent Tax</t>
  </si>
  <si>
    <t>4140 · Interest on deliquent tax</t>
  </si>
  <si>
    <t>4150 · Prior Year Abatement Rfnd</t>
  </si>
  <si>
    <t>4155 · RAR Impact Reduction</t>
  </si>
  <si>
    <t>4160 · TIF</t>
  </si>
  <si>
    <t>4170 · Abatement Prior Year</t>
  </si>
  <si>
    <t>4175 · Abatement Prior Yr Pension</t>
  </si>
  <si>
    <t>4190 · Abatement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</si>
  <si>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</si>
  <si>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</si>
  <si>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</si>
  <si>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</si>
  <si>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</si>
  <si>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</si>
  <si>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</si>
  <si>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9006 - New 5601</t>
  </si>
  <si>
    <t>New 5632</t>
  </si>
  <si>
    <t>9010 · Building Maintenance</t>
  </si>
  <si>
    <t>Total VEHICLE/BUILDING MAINTENANCE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</si>
  <si>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</si>
  <si>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</si>
  <si>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</si>
  <si>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</si>
  <si>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</si>
  <si>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</si>
  <si>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</si>
  <si>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</si>
  <si>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</si>
  <si>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</si>
  <si>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</si>
  <si>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</si>
  <si>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</si>
  <si>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</si>
  <si>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</si>
  <si>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</si>
  <si>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</si>
  <si>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</si>
  <si>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</si>
  <si>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</si>
  <si>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</si>
  <si>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</si>
  <si>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6245 · First Due Software</t>
  </si>
  <si>
    <t>6240 · Rescue Rack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</si>
  <si>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</si>
  <si>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</si>
  <si>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</si>
  <si>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</si>
  <si>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</si>
  <si>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</si>
  <si>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</si>
  <si>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</si>
  <si>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</si>
  <si>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</si>
  <si>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</si>
  <si>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</si>
  <si>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</si>
  <si>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</si>
  <si>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</si>
  <si>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</si>
  <si>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</si>
  <si>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</si>
  <si>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</si>
  <si>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</si>
  <si>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</si>
  <si>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</si>
  <si>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</si>
  <si>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</si>
  <si>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</si>
  <si>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</si>
  <si>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</si>
  <si>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</si>
  <si>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</si>
  <si>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</si>
  <si>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6452 · Pension Fund Staff</t>
  </si>
  <si>
    <t>6454 · Disability Staff</t>
  </si>
  <si>
    <t>6456 · Health Insurance Staff</t>
  </si>
  <si>
    <t>6462 · Health Insurance Rebate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</si>
  <si>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</si>
  <si>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</si>
  <si>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</si>
  <si>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</si>
  <si>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</si>
  <si>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</si>
  <si>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</si>
  <si>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</si>
  <si>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</si>
  <si>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</si>
  <si>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</si>
  <si>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</si>
  <si>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</si>
  <si>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</si>
  <si>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</si>
  <si>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</si>
  <si>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</si>
  <si>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</si>
  <si>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</si>
  <si>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</si>
  <si>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</si>
  <si>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</si>
  <si>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</si>
  <si>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</si>
  <si>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</si>
  <si>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</si>
  <si>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</si>
  <si>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</si>
  <si>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</si>
  <si>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</si>
  <si>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</si>
  <si>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</si>
  <si>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</si>
  <si>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</si>
  <si>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</si>
  <si>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</si>
  <si>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</si>
  <si>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</si>
  <si>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</si>
  <si>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</si>
  <si>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</si>
  <si>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</si>
  <si>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</si>
  <si>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</si>
  <si>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</si>
  <si>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</si>
  <si>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</si>
  <si>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</si>
  <si>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</si>
  <si>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</si>
  <si>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</si>
  <si>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</si>
  <si>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</si>
  <si>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</si>
  <si>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</si>
  <si>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</si>
  <si>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</si>
  <si>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</si>
  <si>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</si>
  <si>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</si>
  <si>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</si>
  <si>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</si>
  <si>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</si>
  <si>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</si>
  <si>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</si>
  <si>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</si>
  <si>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</si>
  <si>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</si>
  <si>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6706 · Investigation Equipment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</si>
  <si>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</si>
  <si>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</si>
  <si>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</si>
  <si>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</si>
  <si>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</si>
  <si>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</si>
  <si>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</si>
  <si>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</si>
  <si>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</si>
  <si>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</si>
  <si>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</si>
  <si>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</si>
  <si>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6740 · Fit Testing</t>
  </si>
  <si>
    <t>6720 · Fire Equipment - Other</t>
  </si>
  <si>
    <t>Total 6720 · Fire Equipment</t>
  </si>
  <si>
    <t>6800 · Vehicle Maintenance</t>
  </si>
  <si>
    <t>5601 Engine 1</t>
  </si>
  <si>
    <t>5602 Engine 2</t>
  </si>
  <si>
    <t>5603 Engine 3</t>
  </si>
  <si>
    <t>5617-Ladder Truck</t>
  </si>
  <si>
    <t>5620 · 5620 CHEVY Amb SOLD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</si>
  <si>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</si>
  <si>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</si>
  <si>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</si>
  <si>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</si>
  <si>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</si>
  <si>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</si>
  <si>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</si>
  <si>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</si>
  <si>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</si>
  <si>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</si>
  <si>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</si>
  <si>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</si>
  <si>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</si>
  <si>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</si>
  <si>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</si>
  <si>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</si>
  <si>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</si>
  <si>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</si>
  <si>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</si>
  <si>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</si>
  <si>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</si>
  <si>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</si>
  <si>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</si>
  <si>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 xml:space="preserve">  </t>
  </si>
  <si>
    <t>Total 6850 · Fire Inspection Program</t>
  </si>
  <si>
    <t>6860 · MEMBERSHIP</t>
  </si>
  <si>
    <t>6862 · Awards</t>
  </si>
  <si>
    <t>6864 · Incentives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</si>
  <si>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</si>
  <si>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</si>
  <si>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</si>
  <si>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</si>
  <si>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</si>
  <si>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</si>
  <si>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</si>
  <si>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</si>
  <si>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6874 · Physicals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</si>
  <si>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</si>
  <si>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</si>
  <si>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</si>
  <si>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</si>
  <si>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</si>
  <si>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</si>
  <si>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</si>
  <si>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6891 · FDIC</t>
  </si>
  <si>
    <t>6895 · Training Equipment</t>
  </si>
  <si>
    <t>6893 · Professional Development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</si>
  <si>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</si>
  <si>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</si>
  <si>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</si>
  <si>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</si>
  <si>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</si>
  <si>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</si>
  <si>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</si>
  <si>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</si>
  <si>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</si>
  <si>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</si>
  <si>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</si>
  <si>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</si>
  <si>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</si>
  <si>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</si>
  <si>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DLG FFCB</t>
  </si>
  <si>
    <t>BOCO Community Foundation</t>
  </si>
  <si>
    <t>Corona Virus Relief Fund</t>
  </si>
  <si>
    <t>DFPC Grant</t>
  </si>
  <si>
    <t>Minerial/Brush Truck</t>
  </si>
  <si>
    <t>EMS Provider Grant</t>
  </si>
  <si>
    <t>RETAC Grant</t>
  </si>
  <si>
    <t>VFA Grant</t>
  </si>
  <si>
    <t>Total 4200 · Grant Income</t>
  </si>
  <si>
    <t>4300 · Other Income</t>
  </si>
  <si>
    <t>4310 · Fire Inspection Billing</t>
  </si>
  <si>
    <t>4320 · Gain/Loss on Sale of Equipment</t>
  </si>
  <si>
    <t>4330 · Insurance Settlement</t>
  </si>
  <si>
    <t>4340 · T-Shirts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</si>
  <si>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</si>
  <si>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</si>
  <si>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</si>
  <si>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</si>
  <si>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</si>
  <si>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</si>
  <si>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4470 · Workmans Comp Firefighter Staff</t>
  </si>
  <si>
    <t>4475 · Workman's Comp Volunteer</t>
  </si>
  <si>
    <t>4480 · Billable overhead</t>
  </si>
  <si>
    <t>4400 · Wildland Fire Fighting Reimburs - Other</t>
  </si>
  <si>
    <t>Total 4400 · Wildland Fire Fighting Reimburs</t>
  </si>
  <si>
    <t>Pension Contribution DOLA</t>
  </si>
  <si>
    <t>4300 · Other Income - Other</t>
  </si>
  <si>
    <t>Total 4300 · Other Income</t>
  </si>
  <si>
    <t>Total Other Income</t>
  </si>
  <si>
    <t>Other Expense</t>
  </si>
  <si>
    <t>8200 · Grant Expenses</t>
  </si>
  <si>
    <t>DFPC-Fire Fighter Safety</t>
  </si>
  <si>
    <t>Grant Match</t>
  </si>
  <si>
    <t>AFG Expense</t>
  </si>
  <si>
    <t>SCBA Masks</t>
  </si>
  <si>
    <t>Radio's</t>
  </si>
  <si>
    <t>Total AFG Expense</t>
  </si>
  <si>
    <t>EMS Grant Expense</t>
  </si>
  <si>
    <t>8200 · Grant Expenses - Other</t>
  </si>
  <si>
    <t>Total 8200 · Grant Expenses</t>
  </si>
  <si>
    <t>8300 · Other Expenses</t>
  </si>
  <si>
    <t>8314 · Radio</t>
  </si>
  <si>
    <t>8318 · 3000 Gallon Tender</t>
  </si>
  <si>
    <t>8335 · Legal Settlement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</si>
  <si>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</si>
  <si>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</si>
  <si>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</si>
  <si>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</si>
  <si>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</si>
  <si>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</si>
  <si>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Pension Match DOLA to FPPA</t>
  </si>
  <si>
    <t>Total 8300 · Other Expenses</t>
  </si>
  <si>
    <t>Reserve</t>
  </si>
  <si>
    <t xml:space="preserve">Tabor </t>
  </si>
  <si>
    <t xml:space="preserve">Operating Reserve </t>
  </si>
  <si>
    <t>Sick and Vacation Reserve</t>
  </si>
  <si>
    <t>Incentives/Pension Fund</t>
  </si>
  <si>
    <t>Contingency to Reserve</t>
  </si>
  <si>
    <t>PPE Wildland Replacement Fund</t>
  </si>
  <si>
    <t>PPE Structure Replacement Fund</t>
  </si>
  <si>
    <t>PPE Structure Fund</t>
  </si>
  <si>
    <t>PPE Wildland Fund</t>
  </si>
  <si>
    <t>Vehicle Replacement Fund</t>
  </si>
  <si>
    <t>PPE EMS Fund</t>
  </si>
  <si>
    <t>Capital Reserve/Grant Match</t>
  </si>
  <si>
    <t>Total Reserve</t>
  </si>
  <si>
    <t>Total Other Expense</t>
  </si>
  <si>
    <t>Net Other Income</t>
  </si>
  <si>
    <t>Net Income</t>
  </si>
  <si>
    <t>New 5621</t>
  </si>
  <si>
    <t xml:space="preserve"> </t>
  </si>
  <si>
    <t>2025 Budget</t>
  </si>
  <si>
    <t>Mitigation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</si>
</sst>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5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0" xfId="0" applyNumberFormat="1" applyFont="1" applyFill="1"/>
    <xf numFmtId="164" fontId="2" fillId="2" borderId="0" xfId="0" applyNumberFormat="1" applyFont="1" applyFill="1"/>
    <xf numFmtId="49" fontId="2" fillId="2" borderId="0" xfId="0" applyNumberFormat="1" applyFont="1" applyFill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44" fontId="4" fillId="0" borderId="0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C05A1491-293C-8ED4-86B8-8D16133A4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6464F558-1D8B-B806-22BB-C6C98246C8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12CCFC-18EE-4889-B255-B65C3032A495}"/>
            </a:ext>
            <a:ext uri="{147F2762-F138-4A5C-976F-8EAC2B608ADB}">
              <a16:predDERef xmlns:a16="http://schemas.microsoft.com/office/drawing/2014/main" pre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F9A65E7A-9A45-412B-A17B-0E5DE65992FE}"/>
            </a:ext>
            <a:ext uri="{147F2762-F138-4A5C-976F-8EAC2B608ADB}">
              <a16:predDERef xmlns:a16="http://schemas.microsoft.com/office/drawing/2014/main" pred="{9112CCFC-18EE-4889-B255-B65C3032A4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D193A743-2FCE-46FD-B053-9FAF03A09E48}"/>
            </a:ext>
            <a:ext uri="{147F2762-F138-4A5C-976F-8EAC2B608ADB}">
              <a16:predDERef xmlns:a16="http://schemas.microsoft.com/office/drawing/2014/main" pred="{F9A65E7A-9A45-412B-A17B-0E5DE65992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9D72EC-3D27-4D56-B130-8D9823DE3555}"/>
            </a:ext>
            <a:ext uri="{147F2762-F138-4A5C-976F-8EAC2B608ADB}">
              <a16:predDERef xmlns:a16="http://schemas.microsoft.com/office/drawing/2014/main" pre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97F96BF1-87F9-48BB-9470-39EB5B3EBBC4}"/>
            </a:ext>
            <a:ext uri="{147F2762-F138-4A5C-976F-8EAC2B608ADB}">
              <a16:predDERef xmlns:a16="http://schemas.microsoft.com/office/drawing/2014/main" pred="{8F9D72EC-3D27-4D56-B130-8D9823DE35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5271CE6-B928-433E-AF2C-37FE61BA01CD}"/>
            </a:ext>
            <a:ext uri="{147F2762-F138-4A5C-976F-8EAC2B608ADB}">
              <a16:predDERef xmlns:a16="http://schemas.microsoft.com/office/drawing/2014/main" pred="{97F96BF1-87F9-48BB-9470-39EB5B3EBB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5887-3DA8-4A91-BBF1-A4950F3456B1}">
  <sheetPr codeName="Sheet1">
    <outlinePr summaryBelow="0"/>
  </sheetPr>
  <dimension ref="A1:X315"/>
  <sheetViews>
    <sheetView zoomScale="142" zoomScaleNormal="142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F23" sqref="F23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6640625" bestFit="1" customWidth="1"/>
  </cols>
  <sheetData>
    <row r="1" spans="1:24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ht="15.6" thickTop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ht="15" thickTop="1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34130.769999999997</v>
      </c>
    </row>
    <row r="8" spans="1:2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1484120</v>
      </c>
      <c r="X14" s="21"/>
    </row>
    <row r="15" spans="1:2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</v>
      </c>
    </row>
    <row r="16" spans="1:2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51939</v>
      </c>
    </row>
    <row r="17" spans="1:23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</v>
      </c>
    </row>
    <row r="18" spans="1:23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ht="15" thickBot="1" x14ac:dyDescent="0.35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ht="15" thickBot="1" x14ac:dyDescent="0.35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1838875.9</v>
      </c>
    </row>
    <row r="29" spans="1:23" ht="15" thickBot="1" x14ac:dyDescent="0.35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1873656.67</v>
      </c>
    </row>
    <row r="30" spans="1:23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1873656.67</v>
      </c>
    </row>
    <row r="31" spans="1:23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/>
    </row>
    <row r="35" spans="1:23" x14ac:dyDescent="0.3">
      <c r="A35" s="2"/>
      <c r="B35" s="2"/>
      <c r="C35" s="2"/>
      <c r="D35" s="2"/>
      <c r="E35" s="2"/>
      <c r="F35" s="2"/>
      <c r="G35" s="2" t="s">
        <v>38</v>
      </c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>
        <v>125000</v>
      </c>
    </row>
    <row r="36" spans="1:23" ht="15" thickBot="1" x14ac:dyDescent="0.35">
      <c r="A36" s="2"/>
      <c r="B36" s="2"/>
      <c r="C36" s="2"/>
      <c r="D36" s="2"/>
      <c r="E36" s="2"/>
      <c r="F36" s="2" t="s">
        <v>39</v>
      </c>
      <c r="G36" s="2"/>
      <c r="H36" s="2"/>
      <c r="I36" s="2"/>
      <c r="J36" s="9">
        <v>0</v>
      </c>
      <c r="K36" s="6"/>
      <c r="L36" s="6"/>
      <c r="M36" s="9">
        <v>0</v>
      </c>
      <c r="N36" s="6"/>
      <c r="O36" s="6"/>
      <c r="P36" s="9">
        <v>0</v>
      </c>
      <c r="Q36" s="6"/>
      <c r="R36" s="5"/>
      <c r="S36" s="6"/>
      <c r="T36" s="6"/>
      <c r="U36" s="9">
        <v>20000</v>
      </c>
      <c r="V36" s="6"/>
      <c r="W36" s="9"/>
    </row>
    <row r="37" spans="1:23" x14ac:dyDescent="0.3">
      <c r="A37" s="2"/>
      <c r="B37" s="2"/>
      <c r="C37" s="2"/>
      <c r="D37" s="2"/>
      <c r="E37" s="2" t="s">
        <v>40</v>
      </c>
      <c r="F37" s="2"/>
      <c r="G37" s="2"/>
      <c r="H37" s="2"/>
      <c r="I37" s="2"/>
      <c r="J37" s="5">
        <f>ROUND(SUM(J32:J36),5)</f>
        <v>0</v>
      </c>
      <c r="K37" s="6"/>
      <c r="L37" s="6"/>
      <c r="M37" s="5">
        <f>ROUND(SUM(M32:M36),5)</f>
        <v>0</v>
      </c>
      <c r="N37" s="6"/>
      <c r="O37" s="6"/>
      <c r="P37" s="5">
        <f>ROUND(SUM(P32:P36),5)</f>
        <v>13073.99</v>
      </c>
      <c r="Q37" s="6"/>
      <c r="R37" s="5"/>
      <c r="S37" s="6"/>
      <c r="T37" s="6"/>
      <c r="U37" s="5">
        <f>ROUND(SUM(U32:U36),5)</f>
        <v>33100</v>
      </c>
      <c r="V37" s="6"/>
      <c r="W37" s="5">
        <f>ROUND(SUM(W32:W36),5)</f>
        <v>138100</v>
      </c>
    </row>
    <row r="38" spans="1:23" x14ac:dyDescent="0.3">
      <c r="A38" s="2"/>
      <c r="B38" s="2"/>
      <c r="C38" s="2"/>
      <c r="D38" s="2"/>
      <c r="E38" s="2" t="s">
        <v>41</v>
      </c>
      <c r="F38" s="2"/>
      <c r="G38" s="2"/>
      <c r="H38" s="2"/>
      <c r="I38" s="2"/>
      <c r="J38" s="5"/>
      <c r="K38" s="6"/>
      <c r="L38" s="6"/>
      <c r="M38" s="5"/>
      <c r="N38" s="6"/>
      <c r="O38" s="6"/>
      <c r="P38" s="5"/>
      <c r="Q38" s="6"/>
      <c r="R38" s="5"/>
      <c r="S38" s="6"/>
      <c r="T38" s="6"/>
      <c r="U38" s="5"/>
      <c r="V38" s="6"/>
      <c r="W38" s="5"/>
    </row>
    <row r="39" spans="1:23" x14ac:dyDescent="0.3">
      <c r="A39" s="2"/>
      <c r="B39" s="2"/>
      <c r="C39" s="2"/>
      <c r="D39" s="2"/>
      <c r="E39" s="2"/>
      <c r="F39" s="2" t="s">
        <v>42</v>
      </c>
      <c r="G39" s="2"/>
      <c r="H39" s="2"/>
      <c r="I39" s="2"/>
      <c r="J39" s="5">
        <v>5984.93</v>
      </c>
      <c r="K39" s="6"/>
      <c r="L39" s="6"/>
      <c r="M39" s="5">
        <v>3357.14</v>
      </c>
      <c r="N39" s="6"/>
      <c r="O39" s="6"/>
      <c r="P39" s="5">
        <v>2477.4299999999998</v>
      </c>
      <c r="Q39" s="6"/>
      <c r="R39" s="5">
        <v>4200</v>
      </c>
      <c r="S39" s="6"/>
      <c r="T39" s="6"/>
      <c r="U39" s="5">
        <v>3300</v>
      </c>
      <c r="V39" s="6"/>
      <c r="W39" s="5">
        <v>3300</v>
      </c>
    </row>
    <row r="40" spans="1:23" x14ac:dyDescent="0.3">
      <c r="A40" s="2"/>
      <c r="B40" s="2"/>
      <c r="C40" s="2"/>
      <c r="D40" s="2"/>
      <c r="E40" s="2"/>
      <c r="F40" s="2" t="s">
        <v>43</v>
      </c>
      <c r="G40" s="2"/>
      <c r="H40" s="2"/>
      <c r="I40" s="2"/>
      <c r="J40" s="5">
        <v>0</v>
      </c>
      <c r="K40" s="6"/>
      <c r="L40" s="6"/>
      <c r="M40" s="5">
        <v>899.99</v>
      </c>
      <c r="N40" s="6"/>
      <c r="O40" s="6"/>
      <c r="P40" s="5">
        <v>8662.26</v>
      </c>
      <c r="Q40" s="6"/>
      <c r="R40" s="5">
        <v>10000</v>
      </c>
      <c r="S40" s="6"/>
      <c r="T40" s="6"/>
      <c r="U40" s="5">
        <v>2500</v>
      </c>
      <c r="V40" s="6"/>
      <c r="W40" s="5">
        <v>12000</v>
      </c>
    </row>
    <row r="41" spans="1:23" x14ac:dyDescent="0.3">
      <c r="A41" s="2"/>
      <c r="B41" s="2"/>
      <c r="C41" s="2"/>
      <c r="D41" s="2"/>
      <c r="E41" s="2"/>
      <c r="F41" s="2" t="s">
        <v>44</v>
      </c>
      <c r="G41" s="2"/>
      <c r="H41" s="2"/>
      <c r="I41" s="2"/>
      <c r="J41" s="5">
        <v>424.67</v>
      </c>
      <c r="K41" s="6"/>
      <c r="L41" s="6"/>
      <c r="M41" s="5">
        <v>563.79</v>
      </c>
      <c r="N41" s="6"/>
      <c r="O41" s="6"/>
      <c r="P41" s="5">
        <v>189.21</v>
      </c>
      <c r="Q41" s="6"/>
      <c r="R41" s="5">
        <v>500</v>
      </c>
      <c r="S41" s="6"/>
      <c r="T41" s="6"/>
      <c r="U41" s="5">
        <v>250</v>
      </c>
      <c r="V41" s="6"/>
      <c r="W41" s="5">
        <v>250</v>
      </c>
    </row>
    <row r="42" spans="1:23" x14ac:dyDescent="0.3">
      <c r="A42" s="2"/>
      <c r="B42" s="2"/>
      <c r="C42" s="2"/>
      <c r="D42" s="2"/>
      <c r="E42" s="2"/>
      <c r="F42" s="2" t="s">
        <v>45</v>
      </c>
      <c r="G42" s="2"/>
      <c r="H42" s="2"/>
      <c r="I42" s="2"/>
      <c r="J42" s="5">
        <v>0</v>
      </c>
      <c r="K42" s="6"/>
      <c r="L42" s="6"/>
      <c r="M42" s="5">
        <v>0</v>
      </c>
      <c r="N42" s="6"/>
      <c r="O42" s="6"/>
      <c r="P42" s="5">
        <v>369.85</v>
      </c>
      <c r="Q42" s="6"/>
      <c r="R42" s="5">
        <v>600</v>
      </c>
      <c r="S42" s="6"/>
      <c r="T42" s="6"/>
      <c r="U42" s="5">
        <v>600</v>
      </c>
      <c r="V42" s="6"/>
      <c r="W42" s="5">
        <v>600</v>
      </c>
    </row>
    <row r="43" spans="1:23" x14ac:dyDescent="0.3">
      <c r="A43" s="2"/>
      <c r="B43" s="2"/>
      <c r="C43" s="2"/>
      <c r="D43" s="2"/>
      <c r="E43" s="2"/>
      <c r="F43" s="2" t="s">
        <v>46</v>
      </c>
      <c r="G43" s="2"/>
      <c r="H43" s="2"/>
      <c r="I43" s="2"/>
      <c r="J43" s="5"/>
      <c r="K43" s="6"/>
      <c r="L43" s="6"/>
      <c r="M43" s="5"/>
      <c r="N43" s="6"/>
      <c r="O43" s="6"/>
      <c r="P43" s="5"/>
      <c r="Q43" s="6"/>
      <c r="R43" s="5"/>
      <c r="S43" s="6"/>
      <c r="T43" s="6"/>
      <c r="U43" s="5"/>
      <c r="V43" s="6"/>
      <c r="W43" s="5"/>
    </row>
    <row r="44" spans="1:23" x14ac:dyDescent="0.3">
      <c r="A44" s="2"/>
      <c r="B44" s="2"/>
      <c r="C44" s="2"/>
      <c r="D44" s="2"/>
      <c r="E44" s="2"/>
      <c r="F44" s="2"/>
      <c r="G44" s="2" t="s">
        <v>47</v>
      </c>
      <c r="H44" s="2"/>
      <c r="I44" s="2"/>
      <c r="J44" s="5">
        <v>92.54</v>
      </c>
      <c r="K44" s="6"/>
      <c r="L44" s="6"/>
      <c r="M44" s="5">
        <v>368.52</v>
      </c>
      <c r="N44" s="6"/>
      <c r="O44" s="6"/>
      <c r="P44" s="5">
        <v>56</v>
      </c>
      <c r="Q44" s="6"/>
      <c r="R44" s="5"/>
      <c r="S44" s="6"/>
      <c r="T44" s="6"/>
      <c r="U44" s="5"/>
      <c r="V44" s="6"/>
      <c r="W44" s="5"/>
    </row>
    <row r="45" spans="1:23" ht="15" thickBot="1" x14ac:dyDescent="0.35">
      <c r="A45" s="2"/>
      <c r="B45" s="2"/>
      <c r="C45" s="2"/>
      <c r="D45" s="2"/>
      <c r="E45" s="2"/>
      <c r="F45" s="2"/>
      <c r="G45" s="2" t="s">
        <v>48</v>
      </c>
      <c r="H45" s="2"/>
      <c r="I45" s="2"/>
      <c r="J45" s="9">
        <v>0</v>
      </c>
      <c r="K45" s="6"/>
      <c r="L45" s="6"/>
      <c r="M45" s="9">
        <v>336.58</v>
      </c>
      <c r="N45" s="6"/>
      <c r="O45" s="6"/>
      <c r="P45" s="9">
        <v>240</v>
      </c>
      <c r="Q45" s="6"/>
      <c r="R45" s="9">
        <v>500</v>
      </c>
      <c r="S45" s="6"/>
      <c r="T45" s="6"/>
      <c r="U45" s="9">
        <v>500</v>
      </c>
      <c r="V45" s="6"/>
      <c r="W45" s="9">
        <v>500</v>
      </c>
    </row>
    <row r="46" spans="1:23" x14ac:dyDescent="0.3">
      <c r="A46" s="2"/>
      <c r="B46" s="2"/>
      <c r="C46" s="2"/>
      <c r="D46" s="2"/>
      <c r="E46" s="2"/>
      <c r="F46" s="2" t="s">
        <v>49</v>
      </c>
      <c r="G46" s="2"/>
      <c r="H46" s="2"/>
      <c r="I46" s="2"/>
      <c r="J46" s="5">
        <f>ROUND(SUM(J43:J45),5)</f>
        <v>92.54</v>
      </c>
      <c r="K46" s="6"/>
      <c r="L46" s="6"/>
      <c r="M46" s="5">
        <f>ROUND(SUM(M43:M45),5)</f>
        <v>705.1</v>
      </c>
      <c r="N46" s="6"/>
      <c r="O46" s="6"/>
      <c r="P46" s="5">
        <f>ROUND(SUM(P43:P45),5)</f>
        <v>296</v>
      </c>
      <c r="Q46" s="6"/>
      <c r="R46" s="5">
        <f>ROUND(SUM(R43:R45),5)</f>
        <v>500</v>
      </c>
      <c r="S46" s="6"/>
      <c r="T46" s="6"/>
      <c r="U46" s="5">
        <f>ROUND(SUM(U43:U45),5)</f>
        <v>500</v>
      </c>
      <c r="V46" s="6"/>
      <c r="W46" s="5">
        <f>ROUND(SUM(W43:W45),5)</f>
        <v>500</v>
      </c>
    </row>
    <row r="47" spans="1:23" x14ac:dyDescent="0.3">
      <c r="A47" s="2"/>
      <c r="B47" s="2"/>
      <c r="C47" s="2"/>
      <c r="D47" s="2"/>
      <c r="E47" s="2"/>
      <c r="F47" s="2" t="s">
        <v>50</v>
      </c>
      <c r="G47" s="2"/>
      <c r="H47" s="2"/>
      <c r="I47" s="2"/>
      <c r="J47" s="5">
        <v>1695.57</v>
      </c>
      <c r="K47" s="6"/>
      <c r="L47" s="6"/>
      <c r="M47" s="5">
        <v>0</v>
      </c>
      <c r="N47" s="6"/>
      <c r="O47" s="6"/>
      <c r="P47" s="5">
        <v>7794.12</v>
      </c>
      <c r="Q47" s="6"/>
      <c r="R47" s="5">
        <v>1500</v>
      </c>
      <c r="S47" s="6"/>
      <c r="T47" s="6"/>
      <c r="U47" s="5">
        <v>1500</v>
      </c>
      <c r="V47" s="6"/>
      <c r="W47" s="5">
        <v>1500</v>
      </c>
    </row>
    <row r="48" spans="1:23" x14ac:dyDescent="0.3">
      <c r="A48" s="2"/>
      <c r="B48" s="2"/>
      <c r="C48" s="2"/>
      <c r="D48" s="2"/>
      <c r="E48" s="2"/>
      <c r="F48" s="2" t="s">
        <v>51</v>
      </c>
      <c r="G48" s="2"/>
      <c r="H48" s="2"/>
      <c r="I48" s="2"/>
      <c r="J48" s="5"/>
      <c r="K48" s="6"/>
      <c r="L48" s="6"/>
      <c r="M48" s="5"/>
      <c r="N48" s="6"/>
      <c r="O48" s="6"/>
      <c r="P48" s="5"/>
      <c r="Q48" s="6"/>
      <c r="R48" s="5"/>
      <c r="S48" s="6"/>
      <c r="T48" s="6"/>
      <c r="U48" s="5"/>
      <c r="V48" s="6"/>
      <c r="W48" s="5"/>
    </row>
    <row r="49" spans="1:23" x14ac:dyDescent="0.3">
      <c r="A49" s="2"/>
      <c r="B49" s="2"/>
      <c r="C49" s="2"/>
      <c r="D49" s="2"/>
      <c r="E49" s="2"/>
      <c r="F49" s="2"/>
      <c r="G49" s="2" t="s">
        <v>52</v>
      </c>
      <c r="H49" s="2"/>
      <c r="I49" s="2"/>
      <c r="J49" s="5">
        <v>13618.39</v>
      </c>
      <c r="K49" s="6"/>
      <c r="L49" s="6"/>
      <c r="M49" s="5">
        <v>13525.72</v>
      </c>
      <c r="N49" s="6"/>
      <c r="O49" s="6"/>
      <c r="P49" s="5">
        <v>16168.82</v>
      </c>
      <c r="Q49" s="6"/>
      <c r="R49" s="5">
        <v>18565.12</v>
      </c>
      <c r="S49" s="6"/>
      <c r="T49" s="6"/>
      <c r="U49" s="5">
        <v>17529.68</v>
      </c>
      <c r="V49" s="6"/>
      <c r="W49" s="5">
        <v>17529.68</v>
      </c>
    </row>
    <row r="50" spans="1:23" x14ac:dyDescent="0.3">
      <c r="A50" s="2"/>
      <c r="B50" s="2"/>
      <c r="C50" s="2"/>
      <c r="D50" s="2"/>
      <c r="E50" s="2"/>
      <c r="F50" s="2"/>
      <c r="G50" s="2" t="s">
        <v>53</v>
      </c>
      <c r="H50" s="2"/>
      <c r="I50" s="2"/>
      <c r="J50" s="5">
        <v>474.39</v>
      </c>
      <c r="K50" s="6"/>
      <c r="L50" s="6"/>
      <c r="M50" s="5">
        <v>471.32</v>
      </c>
      <c r="N50" s="6"/>
      <c r="O50" s="6"/>
      <c r="P50" s="5">
        <v>0.01</v>
      </c>
      <c r="Q50" s="6"/>
      <c r="R50" s="5">
        <v>501</v>
      </c>
      <c r="S50" s="6"/>
      <c r="T50" s="6"/>
      <c r="U50" s="5"/>
      <c r="V50" s="6"/>
      <c r="W50" s="5"/>
    </row>
    <row r="51" spans="1:23" ht="15" thickBot="1" x14ac:dyDescent="0.35">
      <c r="A51" s="2"/>
      <c r="B51" s="2"/>
      <c r="C51" s="2"/>
      <c r="D51" s="2"/>
      <c r="E51" s="2"/>
      <c r="F51" s="2"/>
      <c r="G51" s="2" t="s">
        <v>54</v>
      </c>
      <c r="H51" s="2"/>
      <c r="I51" s="2"/>
      <c r="J51" s="9">
        <v>74.739999999999995</v>
      </c>
      <c r="K51" s="6"/>
      <c r="L51" s="6"/>
      <c r="M51" s="9">
        <v>31.42</v>
      </c>
      <c r="N51" s="6"/>
      <c r="O51" s="6"/>
      <c r="P51" s="9">
        <v>84.1</v>
      </c>
      <c r="Q51" s="6"/>
      <c r="R51" s="9"/>
      <c r="S51" s="6"/>
      <c r="T51" s="6"/>
      <c r="U51" s="9"/>
      <c r="V51" s="6"/>
      <c r="W51" s="9"/>
    </row>
    <row r="52" spans="1:23" x14ac:dyDescent="0.3">
      <c r="A52" s="2"/>
      <c r="B52" s="2"/>
      <c r="C52" s="2"/>
      <c r="D52" s="2"/>
      <c r="E52" s="2"/>
      <c r="F52" s="2" t="s">
        <v>55</v>
      </c>
      <c r="G52" s="2"/>
      <c r="H52" s="2"/>
      <c r="I52" s="2"/>
      <c r="J52" s="5">
        <f>ROUND(SUM(J48:J51),5)</f>
        <v>14167.52</v>
      </c>
      <c r="K52" s="6"/>
      <c r="L52" s="6"/>
      <c r="M52" s="5">
        <f>ROUND(SUM(M48:M51),5)</f>
        <v>14028.46</v>
      </c>
      <c r="N52" s="6"/>
      <c r="O52" s="6"/>
      <c r="P52" s="5">
        <f>ROUND(SUM(P48:P51),5)</f>
        <v>16252.93</v>
      </c>
      <c r="Q52" s="6"/>
      <c r="R52" s="5">
        <f>ROUND(SUM(R48:R51),5)</f>
        <v>19066.12</v>
      </c>
      <c r="S52" s="6"/>
      <c r="T52" s="6"/>
      <c r="U52" s="5">
        <f>ROUND(SUM(U48:U51),5)</f>
        <v>17529.68</v>
      </c>
      <c r="V52" s="6"/>
      <c r="W52" s="5">
        <f>ROUND(SUM(W48:W51),5)</f>
        <v>17529.68</v>
      </c>
    </row>
    <row r="53" spans="1:23" x14ac:dyDescent="0.3">
      <c r="A53" s="2"/>
      <c r="B53" s="2"/>
      <c r="C53" s="2"/>
      <c r="D53" s="2"/>
      <c r="E53" s="2"/>
      <c r="F53" s="2" t="s">
        <v>56</v>
      </c>
      <c r="G53" s="2"/>
      <c r="H53" s="2"/>
      <c r="I53" s="2"/>
      <c r="J53" s="5"/>
      <c r="K53" s="6"/>
      <c r="L53" s="6"/>
      <c r="M53" s="5"/>
      <c r="N53" s="6"/>
      <c r="O53" s="6"/>
      <c r="P53" s="5"/>
      <c r="Q53" s="6"/>
      <c r="R53" s="5"/>
      <c r="S53" s="6"/>
      <c r="T53" s="6"/>
      <c r="U53" s="5"/>
      <c r="V53" s="6"/>
      <c r="W53" s="5"/>
    </row>
    <row r="54" spans="1:23" x14ac:dyDescent="0.3">
      <c r="A54" s="2"/>
      <c r="B54" s="2"/>
      <c r="C54" s="2"/>
      <c r="D54" s="2"/>
      <c r="E54" s="2"/>
      <c r="F54" s="2"/>
      <c r="G54" s="2" t="s">
        <v>57</v>
      </c>
      <c r="H54" s="2"/>
      <c r="I54" s="2"/>
      <c r="J54" s="5">
        <v>3129</v>
      </c>
      <c r="K54" s="6"/>
      <c r="L54" s="6"/>
      <c r="M54" s="5">
        <v>3423</v>
      </c>
      <c r="N54" s="6"/>
      <c r="O54" s="6"/>
      <c r="P54" s="5">
        <v>3423</v>
      </c>
      <c r="Q54" s="6"/>
      <c r="R54" s="5">
        <v>3000</v>
      </c>
      <c r="S54" s="6"/>
      <c r="T54" s="6"/>
      <c r="U54" s="5">
        <v>3300</v>
      </c>
      <c r="V54" s="6"/>
      <c r="W54" s="5">
        <v>3500</v>
      </c>
    </row>
    <row r="55" spans="1:23" x14ac:dyDescent="0.3">
      <c r="A55" s="2"/>
      <c r="B55" s="2"/>
      <c r="C55" s="2"/>
      <c r="D55" s="2"/>
      <c r="E55" s="2"/>
      <c r="F55" s="2"/>
      <c r="G55" s="2" t="s">
        <v>58</v>
      </c>
      <c r="H55" s="2"/>
      <c r="I55" s="2"/>
      <c r="J55" s="5">
        <v>1157.58</v>
      </c>
      <c r="K55" s="6"/>
      <c r="L55" s="6"/>
      <c r="M55" s="5">
        <v>1157.58</v>
      </c>
      <c r="N55" s="6"/>
      <c r="O55" s="6"/>
      <c r="P55" s="5">
        <v>0</v>
      </c>
      <c r="Q55" s="6"/>
      <c r="R55" s="5">
        <v>2250</v>
      </c>
      <c r="S55" s="6"/>
      <c r="T55" s="6"/>
      <c r="U55" s="5">
        <v>2250</v>
      </c>
      <c r="V55" s="6"/>
      <c r="W55" s="5">
        <v>2000</v>
      </c>
    </row>
    <row r="56" spans="1:23" x14ac:dyDescent="0.3">
      <c r="A56" s="2"/>
      <c r="B56" s="2"/>
      <c r="C56" s="2"/>
      <c r="D56" s="2"/>
      <c r="E56" s="2"/>
      <c r="F56" s="2"/>
      <c r="G56" s="2" t="s">
        <v>59</v>
      </c>
      <c r="H56" s="2"/>
      <c r="I56" s="2"/>
      <c r="J56" s="5">
        <v>18256</v>
      </c>
      <c r="K56" s="6"/>
      <c r="L56" s="6"/>
      <c r="M56" s="5">
        <v>17803</v>
      </c>
      <c r="N56" s="6"/>
      <c r="O56" s="6"/>
      <c r="P56" s="5">
        <v>19114</v>
      </c>
      <c r="Q56" s="6"/>
      <c r="R56" s="5">
        <v>20000</v>
      </c>
      <c r="S56" s="6"/>
      <c r="T56" s="6"/>
      <c r="U56" s="5">
        <v>25000</v>
      </c>
      <c r="V56" s="6"/>
      <c r="W56" s="5">
        <v>24300</v>
      </c>
    </row>
    <row r="57" spans="1:23" ht="15" thickBot="1" x14ac:dyDescent="0.35">
      <c r="A57" s="2"/>
      <c r="B57" s="2"/>
      <c r="C57" s="2"/>
      <c r="D57" s="2"/>
      <c r="E57" s="2"/>
      <c r="F57" s="2"/>
      <c r="G57" s="2" t="s">
        <v>60</v>
      </c>
      <c r="H57" s="2"/>
      <c r="I57" s="2"/>
      <c r="J57" s="9">
        <v>18195</v>
      </c>
      <c r="K57" s="6"/>
      <c r="L57" s="6"/>
      <c r="M57" s="9">
        <v>20554</v>
      </c>
      <c r="N57" s="6"/>
      <c r="O57" s="6"/>
      <c r="P57" s="9">
        <v>23647</v>
      </c>
      <c r="Q57" s="6"/>
      <c r="R57" s="9">
        <v>20000</v>
      </c>
      <c r="S57" s="6"/>
      <c r="T57" s="6"/>
      <c r="U57" s="9">
        <v>25000</v>
      </c>
      <c r="V57" s="6"/>
      <c r="W57" s="9">
        <v>33000</v>
      </c>
    </row>
    <row r="58" spans="1:23" x14ac:dyDescent="0.3">
      <c r="A58" s="2"/>
      <c r="B58" s="2"/>
      <c r="C58" s="2"/>
      <c r="D58" s="2"/>
      <c r="E58" s="2"/>
      <c r="F58" s="2" t="s">
        <v>61</v>
      </c>
      <c r="G58" s="2"/>
      <c r="H58" s="2"/>
      <c r="I58" s="2"/>
      <c r="J58" s="5">
        <f>ROUND(SUM(J53:J57),5)</f>
        <v>40737.58</v>
      </c>
      <c r="K58" s="6"/>
      <c r="L58" s="6"/>
      <c r="M58" s="5">
        <f>ROUND(SUM(M53:M57),5)</f>
        <v>42937.58</v>
      </c>
      <c r="N58" s="6"/>
      <c r="O58" s="6"/>
      <c r="P58" s="5">
        <f>ROUND(SUM(P53:P57),5)</f>
        <v>46184</v>
      </c>
      <c r="Q58" s="6"/>
      <c r="R58" s="5">
        <f>ROUND(SUM(R53:R57),5)</f>
        <v>45250</v>
      </c>
      <c r="S58" s="6"/>
      <c r="T58" s="6"/>
      <c r="U58" s="5">
        <f>ROUND(SUM(U53:U57),5)</f>
        <v>55550</v>
      </c>
      <c r="V58" s="6"/>
      <c r="W58" s="5">
        <f>ROUND(SUM(W53:W57),5)</f>
        <v>62800</v>
      </c>
    </row>
    <row r="59" spans="1:23" x14ac:dyDescent="0.3">
      <c r="A59" s="2"/>
      <c r="B59" s="2"/>
      <c r="C59" s="2"/>
      <c r="D59" s="2"/>
      <c r="E59" s="2"/>
      <c r="F59" s="2" t="s">
        <v>62</v>
      </c>
      <c r="G59" s="2"/>
      <c r="H59" s="2"/>
      <c r="I59" s="2"/>
      <c r="J59" s="5"/>
      <c r="K59" s="6"/>
      <c r="L59" s="6"/>
      <c r="M59" s="5"/>
      <c r="N59" s="6"/>
      <c r="O59" s="6"/>
      <c r="P59" s="5"/>
      <c r="Q59" s="6"/>
      <c r="R59" s="5"/>
      <c r="S59" s="6"/>
      <c r="T59" s="6"/>
      <c r="U59" s="5"/>
      <c r="V59" s="6"/>
      <c r="W59" s="5"/>
    </row>
    <row r="60" spans="1:23" x14ac:dyDescent="0.3">
      <c r="A60" s="2"/>
      <c r="B60" s="2"/>
      <c r="C60" s="2"/>
      <c r="D60" s="2"/>
      <c r="E60" s="2"/>
      <c r="F60" s="2"/>
      <c r="G60" s="2" t="s">
        <v>63</v>
      </c>
      <c r="H60" s="2"/>
      <c r="I60" s="2"/>
      <c r="J60" s="5">
        <v>0</v>
      </c>
      <c r="K60" s="6"/>
      <c r="L60" s="6"/>
      <c r="M60" s="5">
        <v>0</v>
      </c>
      <c r="N60" s="6"/>
      <c r="O60" s="6"/>
      <c r="P60" s="5">
        <v>0</v>
      </c>
      <c r="Q60" s="6"/>
      <c r="R60" s="5"/>
      <c r="S60" s="6"/>
      <c r="T60" s="6"/>
      <c r="U60" s="5">
        <v>4500</v>
      </c>
      <c r="V60" s="6"/>
      <c r="W60" s="5">
        <v>13600</v>
      </c>
    </row>
    <row r="61" spans="1:23" x14ac:dyDescent="0.3">
      <c r="A61" s="2"/>
      <c r="B61" s="2"/>
      <c r="C61" s="2"/>
      <c r="D61" s="2"/>
      <c r="E61" s="2"/>
      <c r="F61" s="2"/>
      <c r="G61" s="2" t="s">
        <v>64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720</v>
      </c>
      <c r="V61" s="6"/>
      <c r="W61" s="5">
        <v>0</v>
      </c>
    </row>
    <row r="62" spans="1:23" x14ac:dyDescent="0.3">
      <c r="A62" s="2"/>
      <c r="B62" s="2"/>
      <c r="C62" s="2"/>
      <c r="D62" s="2"/>
      <c r="E62" s="2"/>
      <c r="F62" s="2"/>
      <c r="G62" s="2" t="s">
        <v>65</v>
      </c>
      <c r="H62" s="2"/>
      <c r="I62" s="2"/>
      <c r="J62" s="5">
        <v>6377.93</v>
      </c>
      <c r="K62" s="6"/>
      <c r="L62" s="6"/>
      <c r="M62" s="5">
        <v>5694.42</v>
      </c>
      <c r="N62" s="6"/>
      <c r="O62" s="6"/>
      <c r="P62" s="5">
        <v>5300.16</v>
      </c>
      <c r="Q62" s="6"/>
      <c r="R62" s="5">
        <v>1800</v>
      </c>
      <c r="S62" s="6"/>
      <c r="T62" s="6"/>
      <c r="U62" s="5">
        <v>3200</v>
      </c>
      <c r="V62" s="6"/>
      <c r="W62" s="5">
        <v>3500</v>
      </c>
    </row>
    <row r="63" spans="1:23" x14ac:dyDescent="0.3">
      <c r="A63" s="2"/>
      <c r="B63" s="2"/>
      <c r="C63" s="2"/>
      <c r="D63" s="2"/>
      <c r="E63" s="2"/>
      <c r="F63" s="2"/>
      <c r="G63" s="2" t="s">
        <v>66</v>
      </c>
      <c r="H63" s="2"/>
      <c r="I63" s="2"/>
      <c r="J63" s="5">
        <v>0</v>
      </c>
      <c r="K63" s="6"/>
      <c r="L63" s="6"/>
      <c r="M63" s="5">
        <v>0</v>
      </c>
      <c r="N63" s="6"/>
      <c r="O63" s="6"/>
      <c r="P63" s="5">
        <v>0</v>
      </c>
      <c r="Q63" s="6"/>
      <c r="R63" s="5">
        <v>1800</v>
      </c>
      <c r="S63" s="6"/>
      <c r="T63" s="6"/>
      <c r="U63" s="5">
        <v>1800</v>
      </c>
      <c r="V63" s="6"/>
      <c r="W63" s="5">
        <v>1800</v>
      </c>
    </row>
    <row r="64" spans="1:23" x14ac:dyDescent="0.3">
      <c r="A64" s="2"/>
      <c r="B64" s="2"/>
      <c r="C64" s="2"/>
      <c r="D64" s="2"/>
      <c r="E64" s="2"/>
      <c r="F64" s="2"/>
      <c r="G64" s="2" t="s">
        <v>67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7720</v>
      </c>
      <c r="Q64" s="6"/>
      <c r="R64" s="5">
        <v>15000</v>
      </c>
      <c r="S64" s="6"/>
      <c r="T64" s="6"/>
      <c r="U64" s="5"/>
      <c r="V64" s="6"/>
      <c r="W64" s="5"/>
    </row>
    <row r="65" spans="1:23" x14ac:dyDescent="0.3">
      <c r="A65" s="2"/>
      <c r="B65" s="2"/>
      <c r="C65" s="2"/>
      <c r="D65" s="2"/>
      <c r="E65" s="2"/>
      <c r="F65" s="2"/>
      <c r="G65" s="2" t="s">
        <v>68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0</v>
      </c>
      <c r="Q65" s="6"/>
      <c r="R65" s="5">
        <v>1500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69</v>
      </c>
      <c r="H66" s="2"/>
      <c r="I66" s="2"/>
      <c r="J66" s="5">
        <v>1150.53</v>
      </c>
      <c r="K66" s="6"/>
      <c r="L66" s="6"/>
      <c r="M66" s="5">
        <v>170</v>
      </c>
      <c r="N66" s="6"/>
      <c r="O66" s="6"/>
      <c r="P66" s="5">
        <v>0</v>
      </c>
      <c r="Q66" s="6"/>
      <c r="R66" s="5">
        <v>500</v>
      </c>
      <c r="S66" s="6"/>
      <c r="T66" s="6"/>
      <c r="U66" s="5"/>
      <c r="V66" s="6"/>
      <c r="W66" s="5"/>
    </row>
    <row r="67" spans="1:23" ht="15" thickBot="1" x14ac:dyDescent="0.35">
      <c r="A67" s="2"/>
      <c r="B67" s="2"/>
      <c r="C67" s="2"/>
      <c r="D67" s="2"/>
      <c r="E67" s="2"/>
      <c r="F67" s="2"/>
      <c r="G67" s="2" t="s">
        <v>70</v>
      </c>
      <c r="H67" s="2"/>
      <c r="I67" s="2"/>
      <c r="J67" s="9">
        <v>3807.59</v>
      </c>
      <c r="K67" s="6"/>
      <c r="L67" s="6"/>
      <c r="M67" s="9">
        <v>3470.32</v>
      </c>
      <c r="N67" s="6"/>
      <c r="O67" s="6"/>
      <c r="P67" s="9">
        <v>4892.9399999999996</v>
      </c>
      <c r="Q67" s="6"/>
      <c r="R67" s="9">
        <v>1500</v>
      </c>
      <c r="S67" s="6"/>
      <c r="T67" s="6"/>
      <c r="U67" s="9">
        <v>4400</v>
      </c>
      <c r="V67" s="6"/>
      <c r="W67" s="9">
        <v>4400</v>
      </c>
    </row>
    <row r="68" spans="1:23" x14ac:dyDescent="0.3">
      <c r="A68" s="2"/>
      <c r="B68" s="2"/>
      <c r="C68" s="2"/>
      <c r="D68" s="2"/>
      <c r="E68" s="2"/>
      <c r="F68" s="2" t="s">
        <v>71</v>
      </c>
      <c r="G68" s="2"/>
      <c r="H68" s="2"/>
      <c r="I68" s="2"/>
      <c r="J68" s="5">
        <f>ROUND(SUM(J59:J67),5)</f>
        <v>11336.05</v>
      </c>
      <c r="K68" s="6"/>
      <c r="L68" s="6"/>
      <c r="M68" s="5">
        <f>ROUND(SUM(M59:M67),5)</f>
        <v>9334.74</v>
      </c>
      <c r="N68" s="6"/>
      <c r="O68" s="6"/>
      <c r="P68" s="5">
        <f>ROUND(SUM(P59:P67),5)</f>
        <v>17913.099999999999</v>
      </c>
      <c r="Q68" s="6"/>
      <c r="R68" s="5">
        <f>ROUND(SUM(R59:R67),5)</f>
        <v>22100</v>
      </c>
      <c r="S68" s="6"/>
      <c r="T68" s="6"/>
      <c r="U68" s="5">
        <f>ROUND(SUM(U59:U67),5)</f>
        <v>14620</v>
      </c>
      <c r="V68" s="6"/>
      <c r="W68" s="5">
        <f>ROUND(SUM(W59:W67),5)</f>
        <v>23300</v>
      </c>
    </row>
    <row r="69" spans="1:23" x14ac:dyDescent="0.3">
      <c r="A69" s="2"/>
      <c r="B69" s="2"/>
      <c r="C69" s="2"/>
      <c r="D69" s="2"/>
      <c r="E69" s="2"/>
      <c r="F69" s="2" t="s">
        <v>72</v>
      </c>
      <c r="G69" s="2"/>
      <c r="H69" s="2"/>
      <c r="I69" s="2"/>
      <c r="J69" s="5"/>
      <c r="K69" s="6"/>
      <c r="L69" s="6"/>
      <c r="M69" s="5"/>
      <c r="N69" s="6"/>
      <c r="O69" s="6"/>
      <c r="P69" s="5"/>
      <c r="Q69" s="6"/>
      <c r="R69" s="5"/>
      <c r="S69" s="6"/>
      <c r="T69" s="6"/>
      <c r="U69" s="5"/>
      <c r="V69" s="6"/>
      <c r="W69" s="5"/>
    </row>
    <row r="70" spans="1:23" x14ac:dyDescent="0.3">
      <c r="A70" s="2"/>
      <c r="B70" s="2"/>
      <c r="C70" s="2"/>
      <c r="D70" s="2"/>
      <c r="E70" s="2"/>
      <c r="F70" s="2"/>
      <c r="G70" s="2" t="s">
        <v>73</v>
      </c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/>
      <c r="H71" s="2" t="s">
        <v>74</v>
      </c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 t="s">
        <v>75</v>
      </c>
      <c r="J72" s="5">
        <v>114880.08</v>
      </c>
      <c r="K72" s="6"/>
      <c r="L72" s="6"/>
      <c r="M72" s="5">
        <v>104939.12</v>
      </c>
      <c r="N72" s="6"/>
      <c r="O72" s="6"/>
      <c r="P72" s="5">
        <v>106454.25</v>
      </c>
      <c r="Q72" s="6"/>
      <c r="R72" s="5">
        <v>126000</v>
      </c>
      <c r="S72" s="6"/>
      <c r="T72" s="6"/>
      <c r="U72" s="5">
        <v>132563.26</v>
      </c>
      <c r="V72" s="6"/>
      <c r="W72" s="5">
        <v>134000</v>
      </c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76</v>
      </c>
      <c r="J73" s="5">
        <v>9190.44</v>
      </c>
      <c r="K73" s="6"/>
      <c r="L73" s="6"/>
      <c r="M73" s="5">
        <v>5813.16</v>
      </c>
      <c r="N73" s="6"/>
      <c r="O73" s="6"/>
      <c r="P73" s="5">
        <v>9450</v>
      </c>
      <c r="Q73" s="6"/>
      <c r="R73" s="5">
        <v>11340</v>
      </c>
      <c r="S73" s="6"/>
      <c r="T73" s="6"/>
      <c r="U73" s="5">
        <v>12593.51</v>
      </c>
      <c r="V73" s="6"/>
      <c r="W73" s="5">
        <v>13400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77</v>
      </c>
      <c r="J74" s="5">
        <v>3216.6</v>
      </c>
      <c r="K74" s="6"/>
      <c r="L74" s="6"/>
      <c r="M74" s="5">
        <v>2179.9699999999998</v>
      </c>
      <c r="N74" s="6"/>
      <c r="O74" s="6"/>
      <c r="P74" s="5">
        <v>3360</v>
      </c>
      <c r="Q74" s="6"/>
      <c r="R74" s="5">
        <v>4032</v>
      </c>
      <c r="S74" s="6"/>
      <c r="T74" s="6"/>
      <c r="U74" s="5">
        <v>4032</v>
      </c>
      <c r="V74" s="6"/>
      <c r="W74" s="5">
        <v>4824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78</v>
      </c>
      <c r="J75" s="5">
        <v>6892.8</v>
      </c>
      <c r="K75" s="6"/>
      <c r="L75" s="6"/>
      <c r="M75" s="5">
        <v>4359.87</v>
      </c>
      <c r="N75" s="6"/>
      <c r="O75" s="6"/>
      <c r="P75" s="5">
        <v>0</v>
      </c>
      <c r="Q75" s="6"/>
      <c r="R75" s="5">
        <v>0</v>
      </c>
      <c r="S75" s="6"/>
      <c r="T75" s="6"/>
      <c r="U75" s="5"/>
      <c r="V75" s="6"/>
      <c r="W75" s="5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79</v>
      </c>
      <c r="J76" s="5">
        <v>0</v>
      </c>
      <c r="K76" s="6"/>
      <c r="L76" s="6"/>
      <c r="M76" s="5">
        <v>-2594.5300000000002</v>
      </c>
      <c r="N76" s="6"/>
      <c r="O76" s="6"/>
      <c r="P76" s="5">
        <v>1678.7</v>
      </c>
      <c r="Q76" s="6"/>
      <c r="R76" s="5"/>
      <c r="S76" s="6"/>
      <c r="T76" s="6"/>
      <c r="U76" s="5"/>
      <c r="V76" s="6"/>
      <c r="W76" s="5">
        <v>10320</v>
      </c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80</v>
      </c>
      <c r="J77" s="5">
        <v>7179.9</v>
      </c>
      <c r="K77" s="6"/>
      <c r="L77" s="6"/>
      <c r="M77" s="5">
        <v>14108.72</v>
      </c>
      <c r="N77" s="6"/>
      <c r="O77" s="6"/>
      <c r="P77" s="5">
        <v>2786.68</v>
      </c>
      <c r="Q77" s="6"/>
      <c r="R77" s="5"/>
      <c r="S77" s="6"/>
      <c r="T77" s="6"/>
      <c r="U77" s="5"/>
      <c r="V77" s="6"/>
      <c r="W77" s="5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81</v>
      </c>
      <c r="J78" s="5">
        <v>0</v>
      </c>
      <c r="K78" s="6"/>
      <c r="L78" s="6"/>
      <c r="M78" s="5">
        <v>17067</v>
      </c>
      <c r="N78" s="6"/>
      <c r="O78" s="6"/>
      <c r="P78" s="5">
        <v>0</v>
      </c>
      <c r="Q78" s="6"/>
      <c r="R78" s="5"/>
      <c r="S78" s="6"/>
      <c r="T78" s="6"/>
      <c r="U78" s="5"/>
      <c r="V78" s="6"/>
      <c r="W78" s="5"/>
    </row>
    <row r="79" spans="1:23" ht="15" thickBot="1" x14ac:dyDescent="0.35">
      <c r="A79" s="2"/>
      <c r="B79" s="2"/>
      <c r="C79" s="2"/>
      <c r="D79" s="2"/>
      <c r="E79" s="2"/>
      <c r="F79" s="2"/>
      <c r="G79" s="2"/>
      <c r="H79" s="2"/>
      <c r="I79" s="2" t="s">
        <v>82</v>
      </c>
      <c r="J79" s="9">
        <v>240</v>
      </c>
      <c r="K79" s="6"/>
      <c r="L79" s="6"/>
      <c r="M79" s="9">
        <v>0</v>
      </c>
      <c r="N79" s="6"/>
      <c r="O79" s="6"/>
      <c r="P79" s="9">
        <v>0</v>
      </c>
      <c r="Q79" s="6"/>
      <c r="R79" s="9">
        <v>360</v>
      </c>
      <c r="S79" s="6"/>
      <c r="T79" s="6"/>
      <c r="U79" s="9">
        <v>360</v>
      </c>
      <c r="V79" s="6"/>
      <c r="W79" s="9">
        <v>360</v>
      </c>
    </row>
    <row r="80" spans="1:23" x14ac:dyDescent="0.3">
      <c r="A80" s="2"/>
      <c r="B80" s="2"/>
      <c r="C80" s="2"/>
      <c r="D80" s="2"/>
      <c r="E80" s="2"/>
      <c r="F80" s="2"/>
      <c r="G80" s="2"/>
      <c r="H80" s="2" t="s">
        <v>83</v>
      </c>
      <c r="I80" s="2"/>
      <c r="J80" s="5">
        <f>ROUND(SUM(J71:J79),5)</f>
        <v>141599.82</v>
      </c>
      <c r="K80" s="6"/>
      <c r="L80" s="6"/>
      <c r="M80" s="5">
        <f>ROUND(SUM(M71:M79),5)</f>
        <v>145873.31</v>
      </c>
      <c r="N80" s="6"/>
      <c r="O80" s="6"/>
      <c r="P80" s="5">
        <f>ROUND(SUM(P71:P79),5)</f>
        <v>123729.63</v>
      </c>
      <c r="Q80" s="6"/>
      <c r="R80" s="5">
        <f>ROUND(SUM(R71:R79),5)</f>
        <v>141732</v>
      </c>
      <c r="S80" s="6"/>
      <c r="T80" s="6"/>
      <c r="U80" s="5">
        <f>ROUND(SUM(U71:U79),5)</f>
        <v>149548.76999999999</v>
      </c>
      <c r="V80" s="6"/>
      <c r="W80" s="5">
        <f>ROUND(SUM(W71:W79),5)</f>
        <v>162904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84</v>
      </c>
      <c r="I81" s="2"/>
      <c r="J81" s="5">
        <v>225865.23</v>
      </c>
      <c r="K81" s="6"/>
      <c r="L81" s="6"/>
      <c r="M81" s="5">
        <v>182437.46</v>
      </c>
      <c r="N81" s="6"/>
      <c r="O81" s="6"/>
      <c r="P81" s="5">
        <v>267868.82</v>
      </c>
      <c r="Q81" s="6"/>
      <c r="R81" s="5">
        <v>284133</v>
      </c>
      <c r="S81" s="6"/>
      <c r="T81" s="6"/>
      <c r="U81" s="5">
        <v>294311.19</v>
      </c>
      <c r="V81" s="6"/>
      <c r="W81" s="5">
        <v>302886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85</v>
      </c>
      <c r="I82" s="2"/>
      <c r="J82" s="5">
        <v>9261</v>
      </c>
      <c r="K82" s="6"/>
      <c r="L82" s="6"/>
      <c r="M82" s="5">
        <v>12971.66</v>
      </c>
      <c r="N82" s="6"/>
      <c r="O82" s="6"/>
      <c r="P82" s="5">
        <v>1318.53</v>
      </c>
      <c r="Q82" s="6"/>
      <c r="R82" s="5"/>
      <c r="S82" s="6"/>
      <c r="T82" s="6"/>
      <c r="U82" s="5"/>
      <c r="V82" s="6"/>
      <c r="W82" s="5"/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86</v>
      </c>
      <c r="I83" s="2"/>
      <c r="J83" s="5">
        <v>0</v>
      </c>
      <c r="K83" s="6"/>
      <c r="L83" s="6"/>
      <c r="M83" s="5">
        <v>2950.42</v>
      </c>
      <c r="N83" s="6"/>
      <c r="O83" s="6"/>
      <c r="P83" s="5">
        <v>0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87</v>
      </c>
      <c r="I84" s="2"/>
      <c r="J84" s="5">
        <v>43167.3</v>
      </c>
      <c r="K84" s="6"/>
      <c r="L84" s="6"/>
      <c r="M84" s="5">
        <v>29474.58</v>
      </c>
      <c r="N84" s="6"/>
      <c r="O84" s="6"/>
      <c r="P84" s="5">
        <v>32978.730000000003</v>
      </c>
      <c r="Q84" s="6"/>
      <c r="R84" s="5">
        <v>44910</v>
      </c>
      <c r="S84" s="6"/>
      <c r="T84" s="6"/>
      <c r="U84" s="5">
        <v>41000</v>
      </c>
      <c r="V84" s="6"/>
      <c r="W84" s="5">
        <v>72080</v>
      </c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88</v>
      </c>
      <c r="I85" s="2"/>
      <c r="J85" s="5">
        <v>29055.4</v>
      </c>
      <c r="K85" s="6"/>
      <c r="L85" s="6"/>
      <c r="M85" s="5">
        <v>31108.65</v>
      </c>
      <c r="N85" s="6"/>
      <c r="O85" s="6"/>
      <c r="P85" s="5">
        <v>9951.08</v>
      </c>
      <c r="Q85" s="6"/>
      <c r="R85" s="5">
        <v>33807</v>
      </c>
      <c r="S85" s="6"/>
      <c r="T85" s="6"/>
      <c r="U85" s="5">
        <v>40000</v>
      </c>
      <c r="V85" s="6"/>
      <c r="W85" s="5">
        <v>40000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89</v>
      </c>
      <c r="I86" s="2"/>
      <c r="J86" s="5">
        <v>12395.12</v>
      </c>
      <c r="K86" s="6"/>
      <c r="L86" s="6"/>
      <c r="M86" s="5">
        <v>15859.98</v>
      </c>
      <c r="N86" s="6"/>
      <c r="O86" s="6"/>
      <c r="P86" s="5">
        <v>21431.18</v>
      </c>
      <c r="Q86" s="6"/>
      <c r="R86" s="5">
        <v>15120</v>
      </c>
      <c r="S86" s="6"/>
      <c r="T86" s="6"/>
      <c r="U86" s="5">
        <v>24000</v>
      </c>
      <c r="V86" s="6"/>
      <c r="W86" s="5">
        <v>2000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90</v>
      </c>
      <c r="I87" s="2"/>
      <c r="J87" s="5">
        <v>47396.25</v>
      </c>
      <c r="K87" s="6"/>
      <c r="L87" s="6"/>
      <c r="M87" s="5">
        <v>48391.1</v>
      </c>
      <c r="N87" s="6"/>
      <c r="O87" s="6"/>
      <c r="P87" s="5">
        <v>61057.78</v>
      </c>
      <c r="Q87" s="6"/>
      <c r="R87" s="5">
        <v>67875</v>
      </c>
      <c r="S87" s="6"/>
      <c r="T87" s="6"/>
      <c r="U87" s="5">
        <v>58250</v>
      </c>
      <c r="V87" s="6"/>
      <c r="W87" s="5">
        <v>81007</v>
      </c>
    </row>
    <row r="88" spans="1:23" ht="15" thickBot="1" x14ac:dyDescent="0.35">
      <c r="A88" s="2"/>
      <c r="B88" s="2"/>
      <c r="C88" s="2"/>
      <c r="D88" s="2"/>
      <c r="E88" s="2"/>
      <c r="F88" s="2"/>
      <c r="G88" s="2"/>
      <c r="H88" s="2" t="s">
        <v>91</v>
      </c>
      <c r="I88" s="2"/>
      <c r="J88" s="9">
        <v>181.5</v>
      </c>
      <c r="K88" s="6"/>
      <c r="L88" s="6"/>
      <c r="M88" s="9">
        <v>0</v>
      </c>
      <c r="N88" s="6"/>
      <c r="O88" s="6"/>
      <c r="P88" s="9">
        <v>0</v>
      </c>
      <c r="Q88" s="6"/>
      <c r="R88" s="9"/>
      <c r="S88" s="6"/>
      <c r="T88" s="6"/>
      <c r="U88" s="9"/>
      <c r="V88" s="6"/>
      <c r="W88" s="9"/>
    </row>
    <row r="89" spans="1:23" x14ac:dyDescent="0.3">
      <c r="A89" s="2"/>
      <c r="B89" s="2"/>
      <c r="C89" s="2"/>
      <c r="D89" s="2"/>
      <c r="E89" s="2"/>
      <c r="F89" s="2"/>
      <c r="G89" s="2" t="s">
        <v>92</v>
      </c>
      <c r="H89" s="2"/>
      <c r="I89" s="2"/>
      <c r="J89" s="5">
        <f>ROUND(J70+SUM(J80:J88),5)</f>
        <v>508921.62</v>
      </c>
      <c r="K89" s="6"/>
      <c r="L89" s="6"/>
      <c r="M89" s="5">
        <f>ROUND(M70+SUM(M80:M88),5)</f>
        <v>469067.16</v>
      </c>
      <c r="N89" s="6"/>
      <c r="O89" s="6"/>
      <c r="P89" s="5">
        <f>ROUND(P70+SUM(P80:P88),5)</f>
        <v>518335.75</v>
      </c>
      <c r="Q89" s="6"/>
      <c r="R89" s="5">
        <f>ROUND(R70+SUM(R80:R88),5)</f>
        <v>587577</v>
      </c>
      <c r="S89" s="6"/>
      <c r="T89" s="6"/>
      <c r="U89" s="5">
        <f>ROUND(U70+SUM(U80:U88),5)</f>
        <v>607109.96</v>
      </c>
      <c r="V89" s="6"/>
      <c r="W89" s="5">
        <f>ROUND(W70+SUM(W80:W88),5)</f>
        <v>660877</v>
      </c>
    </row>
    <row r="90" spans="1:23" x14ac:dyDescent="0.3">
      <c r="A90" s="2"/>
      <c r="B90" s="2"/>
      <c r="C90" s="2"/>
      <c r="D90" s="2"/>
      <c r="E90" s="2"/>
      <c r="F90" s="2"/>
      <c r="G90" s="2" t="s">
        <v>93</v>
      </c>
      <c r="H90" s="2"/>
      <c r="I90" s="2"/>
      <c r="J90" s="5">
        <v>0</v>
      </c>
      <c r="K90" s="6"/>
      <c r="L90" s="6"/>
      <c r="M90" s="5">
        <v>0</v>
      </c>
      <c r="N90" s="6"/>
      <c r="O90" s="6"/>
      <c r="P90" s="5">
        <v>7298</v>
      </c>
      <c r="Q90" s="6"/>
      <c r="R90" s="5"/>
      <c r="S90" s="6"/>
      <c r="T90" s="6"/>
      <c r="U90" s="5"/>
      <c r="V90" s="6"/>
      <c r="W90" s="5"/>
    </row>
    <row r="91" spans="1:23" x14ac:dyDescent="0.3">
      <c r="A91" s="2"/>
      <c r="B91" s="2"/>
      <c r="C91" s="2"/>
      <c r="D91" s="2"/>
      <c r="E91" s="2"/>
      <c r="F91" s="2"/>
      <c r="G91" s="2" t="s">
        <v>94</v>
      </c>
      <c r="H91" s="2"/>
      <c r="I91" s="2"/>
      <c r="J91" s="5"/>
      <c r="K91" s="6"/>
      <c r="L91" s="6"/>
      <c r="M91" s="5"/>
      <c r="N91" s="6"/>
      <c r="O91" s="6"/>
      <c r="P91" s="5"/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/>
      <c r="H92" s="2" t="s">
        <v>95</v>
      </c>
      <c r="I92" s="2"/>
      <c r="J92" s="5">
        <v>20386.32</v>
      </c>
      <c r="K92" s="6"/>
      <c r="L92" s="6"/>
      <c r="M92" s="5">
        <v>19773.009999999998</v>
      </c>
      <c r="N92" s="6"/>
      <c r="O92" s="6"/>
      <c r="P92" s="5">
        <v>26012.14</v>
      </c>
      <c r="Q92" s="6"/>
      <c r="R92" s="5">
        <v>31680.720000000001</v>
      </c>
      <c r="S92" s="6"/>
      <c r="T92" s="6"/>
      <c r="U92" s="5">
        <v>37388.31</v>
      </c>
      <c r="V92" s="6"/>
      <c r="W92" s="5">
        <v>45597</v>
      </c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96</v>
      </c>
      <c r="I93" s="2"/>
      <c r="J93" s="5">
        <v>7205.7</v>
      </c>
      <c r="K93" s="6"/>
      <c r="L93" s="6"/>
      <c r="M93" s="5">
        <v>7095.32</v>
      </c>
      <c r="N93" s="6"/>
      <c r="O93" s="6"/>
      <c r="P93" s="5">
        <v>9248.7199999999993</v>
      </c>
      <c r="Q93" s="6"/>
      <c r="R93" s="5">
        <v>11264.28</v>
      </c>
      <c r="S93" s="6"/>
      <c r="T93" s="6"/>
      <c r="U93" s="5">
        <v>15000</v>
      </c>
      <c r="V93" s="6"/>
      <c r="W93" s="5">
        <v>13820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97</v>
      </c>
      <c r="I94" s="2"/>
      <c r="J94" s="5">
        <v>76738.48</v>
      </c>
      <c r="K94" s="6"/>
      <c r="L94" s="6"/>
      <c r="M94" s="5">
        <v>62077.29</v>
      </c>
      <c r="N94" s="6"/>
      <c r="O94" s="6"/>
      <c r="P94" s="5">
        <v>59683.14</v>
      </c>
      <c r="Q94" s="6"/>
      <c r="R94" s="5">
        <v>80571</v>
      </c>
      <c r="S94" s="6"/>
      <c r="T94" s="6"/>
      <c r="U94" s="5">
        <v>96938.1</v>
      </c>
      <c r="V94" s="6"/>
      <c r="W94" s="5">
        <v>83100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98</v>
      </c>
      <c r="I95" s="2"/>
      <c r="J95" s="5">
        <v>-3875.4</v>
      </c>
      <c r="K95" s="6"/>
      <c r="L95" s="6"/>
      <c r="M95" s="5">
        <v>0</v>
      </c>
      <c r="N95" s="6"/>
      <c r="O95" s="6"/>
      <c r="P95" s="5">
        <v>0</v>
      </c>
      <c r="Q95" s="6"/>
      <c r="R95" s="5"/>
      <c r="S95" s="6"/>
      <c r="T95" s="6"/>
      <c r="U95" s="5"/>
      <c r="V95" s="6"/>
      <c r="W95" s="5"/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99</v>
      </c>
      <c r="I96" s="2"/>
      <c r="J96" s="5">
        <v>0</v>
      </c>
      <c r="K96" s="6"/>
      <c r="L96" s="6"/>
      <c r="M96" s="5">
        <v>0</v>
      </c>
      <c r="N96" s="6"/>
      <c r="O96" s="6"/>
      <c r="P96" s="5">
        <v>0</v>
      </c>
      <c r="Q96" s="6"/>
      <c r="R96" s="5">
        <v>44409</v>
      </c>
      <c r="S96" s="6"/>
      <c r="T96" s="6"/>
      <c r="U96" s="5">
        <v>30000</v>
      </c>
      <c r="V96" s="6"/>
      <c r="W96" s="5">
        <v>30000</v>
      </c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100</v>
      </c>
      <c r="I97" s="2"/>
      <c r="J97" s="5">
        <v>6250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0</v>
      </c>
      <c r="S97" s="6"/>
      <c r="T97" s="6"/>
      <c r="U97" s="5"/>
      <c r="V97" s="6"/>
      <c r="W97" s="5"/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101</v>
      </c>
      <c r="I98" s="2"/>
      <c r="J98" s="5">
        <v>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8000</v>
      </c>
      <c r="S98" s="6"/>
      <c r="T98" s="6"/>
      <c r="U98" s="5">
        <v>8100</v>
      </c>
      <c r="V98" s="6"/>
      <c r="W98" s="5">
        <v>8100</v>
      </c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102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0</v>
      </c>
      <c r="S99" s="6"/>
      <c r="T99" s="6"/>
      <c r="U99" s="5"/>
      <c r="V99" s="6"/>
      <c r="W99" s="5"/>
    </row>
    <row r="100" spans="1:23" ht="15" thickBot="1" x14ac:dyDescent="0.35">
      <c r="A100" s="2"/>
      <c r="B100" s="2"/>
      <c r="C100" s="2"/>
      <c r="D100" s="2"/>
      <c r="E100" s="2"/>
      <c r="F100" s="2"/>
      <c r="G100" s="2"/>
      <c r="H100" s="2" t="s">
        <v>103</v>
      </c>
      <c r="I100" s="2"/>
      <c r="J100" s="9">
        <v>138.25</v>
      </c>
      <c r="K100" s="6"/>
      <c r="L100" s="6"/>
      <c r="M100" s="9">
        <v>129.5</v>
      </c>
      <c r="N100" s="6"/>
      <c r="O100" s="6"/>
      <c r="P100" s="9">
        <v>126.25</v>
      </c>
      <c r="Q100" s="6"/>
      <c r="R100" s="9">
        <v>150</v>
      </c>
      <c r="S100" s="6"/>
      <c r="T100" s="6"/>
      <c r="U100" s="9">
        <v>500</v>
      </c>
      <c r="V100" s="6"/>
      <c r="W100" s="9">
        <v>500</v>
      </c>
    </row>
    <row r="101" spans="1:23" x14ac:dyDescent="0.3">
      <c r="A101" s="2"/>
      <c r="B101" s="2"/>
      <c r="C101" s="2"/>
      <c r="D101" s="2"/>
      <c r="E101" s="2"/>
      <c r="F101" s="2"/>
      <c r="G101" s="2" t="s">
        <v>104</v>
      </c>
      <c r="H101" s="2"/>
      <c r="I101" s="2"/>
      <c r="J101" s="5">
        <f>ROUND(SUM(J91:J100),5)</f>
        <v>106843.35</v>
      </c>
      <c r="K101" s="6"/>
      <c r="L101" s="6"/>
      <c r="M101" s="5">
        <f>ROUND(SUM(M91:M100),5)</f>
        <v>89075.12</v>
      </c>
      <c r="N101" s="6"/>
      <c r="O101" s="6"/>
      <c r="P101" s="5">
        <f>ROUND(SUM(P91:P100),5)</f>
        <v>95070.25</v>
      </c>
      <c r="Q101" s="6"/>
      <c r="R101" s="5">
        <f>ROUND(SUM(R91:R100),5)</f>
        <v>176075</v>
      </c>
      <c r="S101" s="6"/>
      <c r="T101" s="6"/>
      <c r="U101" s="5">
        <f>ROUND(SUM(U91:U100),5)</f>
        <v>187926.41</v>
      </c>
      <c r="V101" s="6"/>
      <c r="W101" s="5">
        <f>ROUND(SUM(W91:W100),5)</f>
        <v>181117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105</v>
      </c>
      <c r="H102" s="2"/>
      <c r="I102" s="2"/>
      <c r="J102" s="5"/>
      <c r="K102" s="6"/>
      <c r="L102" s="6"/>
      <c r="M102" s="5"/>
      <c r="N102" s="6"/>
      <c r="O102" s="6"/>
      <c r="P102" s="5"/>
      <c r="Q102" s="6"/>
      <c r="R102" s="5"/>
      <c r="S102" s="6"/>
      <c r="T102" s="6"/>
      <c r="U102" s="5"/>
      <c r="V102" s="6"/>
      <c r="W102" s="5"/>
    </row>
    <row r="103" spans="1:23" x14ac:dyDescent="0.3">
      <c r="A103" s="2"/>
      <c r="B103" s="2"/>
      <c r="C103" s="2"/>
      <c r="D103" s="2"/>
      <c r="E103" s="2"/>
      <c r="F103" s="2"/>
      <c r="G103" s="2"/>
      <c r="H103" s="2" t="s">
        <v>106</v>
      </c>
      <c r="I103" s="2"/>
      <c r="J103" s="5">
        <v>5246.3</v>
      </c>
      <c r="K103" s="6"/>
      <c r="L103" s="6"/>
      <c r="M103" s="5">
        <v>4739.4799999999996</v>
      </c>
      <c r="N103" s="6"/>
      <c r="O103" s="6"/>
      <c r="P103" s="5">
        <v>3839.48</v>
      </c>
      <c r="Q103" s="6"/>
      <c r="R103" s="5">
        <v>5817.96</v>
      </c>
      <c r="S103" s="6"/>
      <c r="T103" s="6"/>
      <c r="U103" s="5">
        <v>6480</v>
      </c>
      <c r="V103" s="6"/>
      <c r="W103" s="5">
        <v>1778</v>
      </c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107</v>
      </c>
      <c r="I104" s="2"/>
      <c r="J104" s="5">
        <v>7288.38</v>
      </c>
      <c r="K104" s="6"/>
      <c r="L104" s="6"/>
      <c r="M104" s="5">
        <v>6879.92</v>
      </c>
      <c r="N104" s="6"/>
      <c r="O104" s="6"/>
      <c r="P104" s="5">
        <v>7425.9</v>
      </c>
      <c r="Q104" s="6"/>
      <c r="R104" s="5">
        <v>9456</v>
      </c>
      <c r="S104" s="6"/>
      <c r="T104" s="6"/>
      <c r="U104" s="5">
        <v>9084.49</v>
      </c>
      <c r="V104" s="6"/>
      <c r="W104" s="5">
        <v>9444.7000000000007</v>
      </c>
    </row>
    <row r="105" spans="1:23" ht="15" thickBot="1" x14ac:dyDescent="0.35">
      <c r="A105" s="2"/>
      <c r="B105" s="2"/>
      <c r="C105" s="2"/>
      <c r="D105" s="2"/>
      <c r="E105" s="2"/>
      <c r="F105" s="2"/>
      <c r="G105" s="2"/>
      <c r="H105" s="2" t="s">
        <v>108</v>
      </c>
      <c r="I105" s="2"/>
      <c r="J105" s="5">
        <v>1479.22</v>
      </c>
      <c r="K105" s="6"/>
      <c r="L105" s="6"/>
      <c r="M105" s="5">
        <v>1452.15</v>
      </c>
      <c r="N105" s="6"/>
      <c r="O105" s="6"/>
      <c r="P105" s="5">
        <v>1028.3699999999999</v>
      </c>
      <c r="Q105" s="6"/>
      <c r="R105" s="5">
        <v>1944</v>
      </c>
      <c r="S105" s="6"/>
      <c r="T105" s="6"/>
      <c r="U105" s="5">
        <v>2109.06</v>
      </c>
      <c r="V105" s="6"/>
      <c r="W105" s="5">
        <v>1302.71</v>
      </c>
    </row>
    <row r="106" spans="1:23" ht="15" thickBot="1" x14ac:dyDescent="0.35">
      <c r="A106" s="2"/>
      <c r="B106" s="2"/>
      <c r="C106" s="2"/>
      <c r="D106" s="2"/>
      <c r="E106" s="2"/>
      <c r="F106" s="2"/>
      <c r="G106" s="2" t="s">
        <v>109</v>
      </c>
      <c r="H106" s="2"/>
      <c r="I106" s="2"/>
      <c r="J106" s="8">
        <f>ROUND(SUM(J102:J105),5)</f>
        <v>14013.9</v>
      </c>
      <c r="K106" s="6"/>
      <c r="L106" s="6"/>
      <c r="M106" s="8">
        <f>ROUND(SUM(M102:M105),5)</f>
        <v>13071.55</v>
      </c>
      <c r="N106" s="6"/>
      <c r="O106" s="6"/>
      <c r="P106" s="8">
        <f>ROUND(SUM(P102:P105),5)</f>
        <v>12293.75</v>
      </c>
      <c r="Q106" s="6"/>
      <c r="R106" s="8">
        <f>ROUND(SUM(R102:R105),5)</f>
        <v>17217.96</v>
      </c>
      <c r="S106" s="6"/>
      <c r="T106" s="6"/>
      <c r="U106" s="8">
        <f>ROUND(SUM(U102:U105),5)</f>
        <v>17673.55</v>
      </c>
      <c r="V106" s="6"/>
      <c r="W106" s="8">
        <f>ROUND(SUM(W102:W105),5)</f>
        <v>12525.41</v>
      </c>
    </row>
    <row r="107" spans="1:23" x14ac:dyDescent="0.3">
      <c r="A107" s="2"/>
      <c r="B107" s="2"/>
      <c r="C107" s="2"/>
      <c r="D107" s="2"/>
      <c r="E107" s="2"/>
      <c r="F107" s="2" t="s">
        <v>110</v>
      </c>
      <c r="G107" s="2"/>
      <c r="H107" s="2"/>
      <c r="I107" s="2"/>
      <c r="J107" s="5">
        <f>ROUND(J69+SUM(J89:J90)+J101+J106,5)</f>
        <v>629778.87</v>
      </c>
      <c r="K107" s="6"/>
      <c r="L107" s="6"/>
      <c r="M107" s="5">
        <f>ROUND(M69+SUM(M89:M90)+M101+M106,5)</f>
        <v>571213.82999999996</v>
      </c>
      <c r="N107" s="6"/>
      <c r="O107" s="6"/>
      <c r="P107" s="5">
        <f>ROUND(P69+SUM(P89:P90)+P101+P106,5)</f>
        <v>632997.75</v>
      </c>
      <c r="Q107" s="6"/>
      <c r="R107" s="5">
        <f>ROUND(R69+SUM(R89:R90)+R101+R106,5)</f>
        <v>780869.96</v>
      </c>
      <c r="S107" s="6"/>
      <c r="T107" s="6"/>
      <c r="U107" s="5">
        <f>ROUND(U69+SUM(U89:U90)+U101+U106,5)</f>
        <v>812709.92</v>
      </c>
      <c r="V107" s="6"/>
      <c r="W107" s="5">
        <f>ROUND(W69+SUM(W89:W90)+W101+W106,5)</f>
        <v>854519.41</v>
      </c>
    </row>
    <row r="108" spans="1:23" x14ac:dyDescent="0.3">
      <c r="A108" s="2"/>
      <c r="B108" s="2"/>
      <c r="C108" s="2"/>
      <c r="D108" s="2"/>
      <c r="E108" s="2"/>
      <c r="F108" s="2" t="s">
        <v>111</v>
      </c>
      <c r="G108" s="2"/>
      <c r="H108" s="2"/>
      <c r="I108" s="2"/>
      <c r="J108" s="5"/>
      <c r="K108" s="6"/>
      <c r="L108" s="6"/>
      <c r="M108" s="5"/>
      <c r="N108" s="6"/>
      <c r="O108" s="6"/>
      <c r="P108" s="5"/>
      <c r="Q108" s="6"/>
      <c r="R108" s="5"/>
      <c r="S108" s="6"/>
      <c r="T108" s="6"/>
      <c r="U108" s="5"/>
      <c r="V108" s="6"/>
      <c r="W108" s="5"/>
    </row>
    <row r="109" spans="1:23" x14ac:dyDescent="0.3">
      <c r="A109" s="2"/>
      <c r="B109" s="2"/>
      <c r="C109" s="2"/>
      <c r="D109" s="2"/>
      <c r="E109" s="2"/>
      <c r="F109" s="2"/>
      <c r="G109" s="2" t="s">
        <v>112</v>
      </c>
      <c r="H109" s="2"/>
      <c r="I109" s="2"/>
      <c r="J109" s="5">
        <v>8418.0499999999993</v>
      </c>
      <c r="K109" s="6"/>
      <c r="L109" s="6"/>
      <c r="M109" s="5">
        <v>5134</v>
      </c>
      <c r="N109" s="6"/>
      <c r="O109" s="6"/>
      <c r="P109" s="5">
        <v>6641.97</v>
      </c>
      <c r="Q109" s="6"/>
      <c r="R109" s="5">
        <v>5000</v>
      </c>
      <c r="S109" s="6"/>
      <c r="T109" s="6"/>
      <c r="U109" s="5">
        <v>2000</v>
      </c>
      <c r="V109" s="6"/>
      <c r="W109" s="5">
        <v>4500</v>
      </c>
    </row>
    <row r="110" spans="1:23" x14ac:dyDescent="0.3">
      <c r="A110" s="2"/>
      <c r="B110" s="2"/>
      <c r="C110" s="2"/>
      <c r="D110" s="2"/>
      <c r="E110" s="2"/>
      <c r="F110" s="2"/>
      <c r="G110" s="2" t="s">
        <v>113</v>
      </c>
      <c r="H110" s="2"/>
      <c r="I110" s="2"/>
      <c r="J110" s="5">
        <v>7387.43</v>
      </c>
      <c r="K110" s="6"/>
      <c r="L110" s="6"/>
      <c r="M110" s="5">
        <v>30200</v>
      </c>
      <c r="N110" s="6"/>
      <c r="O110" s="6"/>
      <c r="P110" s="5">
        <v>14877.5</v>
      </c>
      <c r="Q110" s="6"/>
      <c r="R110" s="5">
        <v>18500</v>
      </c>
      <c r="S110" s="6"/>
      <c r="T110" s="6"/>
      <c r="U110" s="5">
        <v>32000</v>
      </c>
      <c r="V110" s="6"/>
      <c r="W110" s="5">
        <v>32000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114</v>
      </c>
      <c r="H111" s="2"/>
      <c r="I111" s="2"/>
      <c r="J111" s="5">
        <v>2500</v>
      </c>
      <c r="K111" s="6"/>
      <c r="L111" s="6"/>
      <c r="M111" s="5">
        <v>2500</v>
      </c>
      <c r="N111" s="6"/>
      <c r="O111" s="6"/>
      <c r="P111" s="5">
        <v>3000</v>
      </c>
      <c r="Q111" s="6"/>
      <c r="R111" s="5">
        <v>2500</v>
      </c>
      <c r="S111" s="6"/>
      <c r="T111" s="6"/>
      <c r="U111" s="5">
        <v>5000</v>
      </c>
      <c r="V111" s="6"/>
      <c r="W111" s="5">
        <v>8000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115</v>
      </c>
      <c r="H112" s="2"/>
      <c r="I112" s="2"/>
      <c r="J112" s="5">
        <v>0</v>
      </c>
      <c r="K112" s="6"/>
      <c r="L112" s="6"/>
      <c r="M112" s="5">
        <v>0</v>
      </c>
      <c r="N112" s="6"/>
      <c r="O112" s="6"/>
      <c r="P112" s="5">
        <v>5575</v>
      </c>
      <c r="Q112" s="6"/>
      <c r="R112" s="5"/>
      <c r="S112" s="6"/>
      <c r="T112" s="6"/>
      <c r="U112" s="5"/>
      <c r="V112" s="6"/>
      <c r="W112" s="5"/>
    </row>
    <row r="113" spans="1:23" ht="15" thickBot="1" x14ac:dyDescent="0.35">
      <c r="A113" s="2"/>
      <c r="B113" s="2"/>
      <c r="C113" s="2"/>
      <c r="D113" s="2"/>
      <c r="E113" s="2"/>
      <c r="F113" s="2"/>
      <c r="G113" s="2" t="s">
        <v>116</v>
      </c>
      <c r="H113" s="2"/>
      <c r="I113" s="2"/>
      <c r="J113" s="9">
        <v>640.75</v>
      </c>
      <c r="K113" s="6"/>
      <c r="L113" s="6"/>
      <c r="M113" s="9">
        <v>0</v>
      </c>
      <c r="N113" s="6"/>
      <c r="O113" s="6"/>
      <c r="P113" s="9">
        <v>0</v>
      </c>
      <c r="Q113" s="6"/>
      <c r="R113" s="9"/>
      <c r="S113" s="6"/>
      <c r="T113" s="6"/>
      <c r="U113" s="9"/>
      <c r="V113" s="6"/>
      <c r="W113" s="9"/>
    </row>
    <row r="114" spans="1:23" x14ac:dyDescent="0.3">
      <c r="A114" s="2"/>
      <c r="B114" s="2"/>
      <c r="C114" s="2"/>
      <c r="D114" s="2"/>
      <c r="E114" s="2"/>
      <c r="F114" s="2" t="s">
        <v>117</v>
      </c>
      <c r="G114" s="2"/>
      <c r="H114" s="2"/>
      <c r="I114" s="2"/>
      <c r="J114" s="5">
        <f>ROUND(SUM(J108:J113),5)</f>
        <v>18946.23</v>
      </c>
      <c r="K114" s="6"/>
      <c r="L114" s="6"/>
      <c r="M114" s="5">
        <f>ROUND(SUM(M108:M113),5)</f>
        <v>37834</v>
      </c>
      <c r="N114" s="6"/>
      <c r="O114" s="6"/>
      <c r="P114" s="5">
        <f>ROUND(SUM(P108:P113),5)</f>
        <v>30094.47</v>
      </c>
      <c r="Q114" s="6"/>
      <c r="R114" s="5">
        <f>ROUND(SUM(R108:R113),5)</f>
        <v>26000</v>
      </c>
      <c r="S114" s="6"/>
      <c r="T114" s="6"/>
      <c r="U114" s="5">
        <f>ROUND(SUM(U108:U113),5)</f>
        <v>39000</v>
      </c>
      <c r="V114" s="6"/>
      <c r="W114" s="5">
        <f>ROUND(SUM(W108:W113),5)</f>
        <v>44500</v>
      </c>
    </row>
    <row r="115" spans="1:23" x14ac:dyDescent="0.3">
      <c r="A115" s="2"/>
      <c r="B115" s="2"/>
      <c r="C115" s="2"/>
      <c r="D115" s="2"/>
      <c r="E115" s="2"/>
      <c r="F115" s="2" t="s">
        <v>118</v>
      </c>
      <c r="G115" s="2"/>
      <c r="H115" s="2"/>
      <c r="I115" s="2"/>
      <c r="J115" s="5"/>
      <c r="K115" s="6"/>
      <c r="L115" s="6"/>
      <c r="M115" s="5"/>
      <c r="N115" s="6"/>
      <c r="O115" s="6"/>
      <c r="P115" s="5"/>
      <c r="Q115" s="6"/>
      <c r="R115" s="5"/>
      <c r="S115" s="6"/>
      <c r="T115" s="6"/>
      <c r="U115" s="5"/>
      <c r="V115" s="6"/>
      <c r="W115" s="5"/>
    </row>
    <row r="116" spans="1:23" x14ac:dyDescent="0.3">
      <c r="A116" s="2"/>
      <c r="B116" s="2"/>
      <c r="C116" s="2"/>
      <c r="D116" s="2"/>
      <c r="E116" s="2"/>
      <c r="F116" s="2"/>
      <c r="G116" s="2" t="s">
        <v>119</v>
      </c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/>
      <c r="H117" s="2" t="s">
        <v>120</v>
      </c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 t="s">
        <v>121</v>
      </c>
      <c r="J118" s="5">
        <v>0</v>
      </c>
      <c r="K118" s="6"/>
      <c r="L118" s="6"/>
      <c r="M118" s="5">
        <v>0</v>
      </c>
      <c r="N118" s="6"/>
      <c r="O118" s="6"/>
      <c r="P118" s="5">
        <v>272.47000000000003</v>
      </c>
      <c r="Q118" s="6"/>
      <c r="R118" s="5"/>
      <c r="S118" s="6"/>
      <c r="T118" s="6"/>
      <c r="U118" s="5"/>
      <c r="V118" s="6"/>
      <c r="W118" s="5"/>
    </row>
    <row r="119" spans="1:23" ht="15" thickBot="1" x14ac:dyDescent="0.35">
      <c r="A119" s="2"/>
      <c r="B119" s="2"/>
      <c r="C119" s="2"/>
      <c r="D119" s="2"/>
      <c r="E119" s="2"/>
      <c r="F119" s="2"/>
      <c r="G119" s="2"/>
      <c r="H119" s="2"/>
      <c r="I119" s="2" t="s">
        <v>122</v>
      </c>
      <c r="J119" s="9">
        <v>11095.38</v>
      </c>
      <c r="K119" s="6"/>
      <c r="L119" s="6"/>
      <c r="M119" s="9">
        <v>14580.2</v>
      </c>
      <c r="N119" s="6"/>
      <c r="O119" s="6"/>
      <c r="P119" s="9">
        <v>33686.35</v>
      </c>
      <c r="Q119" s="6"/>
      <c r="R119" s="9">
        <v>12000</v>
      </c>
      <c r="S119" s="6"/>
      <c r="T119" s="6"/>
      <c r="U119" s="9">
        <v>12000</v>
      </c>
      <c r="V119" s="6"/>
      <c r="W119" s="9">
        <v>12000</v>
      </c>
    </row>
    <row r="120" spans="1:23" x14ac:dyDescent="0.3">
      <c r="A120" s="2"/>
      <c r="B120" s="2"/>
      <c r="C120" s="2"/>
      <c r="D120" s="2"/>
      <c r="E120" s="2"/>
      <c r="F120" s="2"/>
      <c r="G120" s="2"/>
      <c r="H120" s="2" t="s">
        <v>123</v>
      </c>
      <c r="I120" s="2"/>
      <c r="J120" s="5">
        <f>ROUND(SUM(J117:J119),5)</f>
        <v>11095.38</v>
      </c>
      <c r="K120" s="6"/>
      <c r="L120" s="6"/>
      <c r="M120" s="5">
        <f>ROUND(SUM(M117:M119),5)</f>
        <v>14580.2</v>
      </c>
      <c r="N120" s="6"/>
      <c r="O120" s="6"/>
      <c r="P120" s="5">
        <f>ROUND(SUM(P117:P119),5)</f>
        <v>33958.82</v>
      </c>
      <c r="Q120" s="6"/>
      <c r="R120" s="5">
        <f>ROUND(SUM(R117:R119),5)</f>
        <v>12000</v>
      </c>
      <c r="S120" s="6"/>
      <c r="T120" s="6"/>
      <c r="U120" s="5">
        <f>ROUND(SUM(U117:U119),5)</f>
        <v>12000</v>
      </c>
      <c r="V120" s="6"/>
      <c r="W120" s="5">
        <v>25000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124</v>
      </c>
      <c r="I121" s="2"/>
      <c r="J121" s="5">
        <v>711.83</v>
      </c>
      <c r="K121" s="6"/>
      <c r="L121" s="6"/>
      <c r="M121" s="5">
        <v>0</v>
      </c>
      <c r="N121" s="6"/>
      <c r="O121" s="6"/>
      <c r="P121" s="5">
        <v>2120</v>
      </c>
      <c r="Q121" s="6"/>
      <c r="R121" s="5">
        <v>1200</v>
      </c>
      <c r="S121" s="6"/>
      <c r="T121" s="6"/>
      <c r="U121" s="5">
        <v>1500</v>
      </c>
      <c r="V121" s="6"/>
      <c r="W121" s="5">
        <v>3000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125</v>
      </c>
      <c r="I122" s="2"/>
      <c r="J122" s="5">
        <v>0</v>
      </c>
      <c r="K122" s="6"/>
      <c r="L122" s="6"/>
      <c r="M122" s="5">
        <v>0</v>
      </c>
      <c r="N122" s="6"/>
      <c r="O122" s="6"/>
      <c r="P122" s="5">
        <v>1335</v>
      </c>
      <c r="Q122" s="6"/>
      <c r="R122" s="5">
        <v>1200</v>
      </c>
      <c r="S122" s="6"/>
      <c r="T122" s="6"/>
      <c r="U122" s="5">
        <v>1500</v>
      </c>
      <c r="V122" s="6"/>
      <c r="W122" s="5">
        <v>1500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126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0</v>
      </c>
      <c r="Q123" s="6"/>
      <c r="R123" s="5"/>
      <c r="S123" s="6"/>
      <c r="T123" s="6"/>
      <c r="U123" s="5"/>
      <c r="V123" s="6"/>
      <c r="W123" s="5"/>
    </row>
    <row r="124" spans="1:23" ht="15" thickBot="1" x14ac:dyDescent="0.35">
      <c r="A124" s="2"/>
      <c r="B124" s="2"/>
      <c r="C124" s="2"/>
      <c r="D124" s="2"/>
      <c r="E124" s="2"/>
      <c r="F124" s="2"/>
      <c r="G124" s="2"/>
      <c r="H124" s="2" t="s">
        <v>127</v>
      </c>
      <c r="I124" s="2"/>
      <c r="J124" s="9">
        <v>22.98</v>
      </c>
      <c r="K124" s="6"/>
      <c r="L124" s="6"/>
      <c r="M124" s="9">
        <v>0</v>
      </c>
      <c r="N124" s="6"/>
      <c r="O124" s="6"/>
      <c r="P124" s="9">
        <v>2340.4299999999998</v>
      </c>
      <c r="Q124" s="6"/>
      <c r="R124" s="9">
        <v>1500</v>
      </c>
      <c r="S124" s="6"/>
      <c r="T124" s="6"/>
      <c r="U124" s="9"/>
      <c r="V124" s="6"/>
      <c r="W124" s="9"/>
    </row>
    <row r="125" spans="1:23" x14ac:dyDescent="0.3">
      <c r="A125" s="2"/>
      <c r="B125" s="2"/>
      <c r="C125" s="2"/>
      <c r="D125" s="2"/>
      <c r="E125" s="2"/>
      <c r="F125" s="2"/>
      <c r="G125" s="2" t="s">
        <v>128</v>
      </c>
      <c r="H125" s="2"/>
      <c r="I125" s="2"/>
      <c r="J125" s="5">
        <f>ROUND(J116+SUM(J120:J124),5)</f>
        <v>11830.19</v>
      </c>
      <c r="K125" s="6"/>
      <c r="L125" s="6"/>
      <c r="M125" s="5">
        <f>ROUND(M116+SUM(M120:M124),5)</f>
        <v>14580.2</v>
      </c>
      <c r="N125" s="6"/>
      <c r="O125" s="6"/>
      <c r="P125" s="5">
        <f>ROUND(P116+SUM(P120:P124),5)</f>
        <v>39754.25</v>
      </c>
      <c r="Q125" s="6"/>
      <c r="R125" s="5">
        <f>ROUND(R116+SUM(R120:R124),5)</f>
        <v>15900</v>
      </c>
      <c r="S125" s="6"/>
      <c r="T125" s="6"/>
      <c r="U125" s="5">
        <f>ROUND(U116+SUM(U120:U124),5)</f>
        <v>15000</v>
      </c>
      <c r="V125" s="6"/>
      <c r="W125" s="5">
        <f>ROUND(W116+SUM(W120:W124),5)</f>
        <v>29500</v>
      </c>
    </row>
    <row r="126" spans="1:23" x14ac:dyDescent="0.3">
      <c r="A126" s="2"/>
      <c r="B126" s="2"/>
      <c r="C126" s="2"/>
      <c r="D126" s="2"/>
      <c r="E126" s="2"/>
      <c r="F126" s="2"/>
      <c r="G126" s="2" t="s">
        <v>129</v>
      </c>
      <c r="H126" s="2"/>
      <c r="I126" s="2"/>
      <c r="J126" s="5">
        <v>19.190000000000001</v>
      </c>
      <c r="K126" s="6"/>
      <c r="L126" s="6"/>
      <c r="M126" s="5">
        <v>0</v>
      </c>
      <c r="N126" s="6"/>
      <c r="O126" s="6"/>
      <c r="P126" s="5">
        <v>2369.56</v>
      </c>
      <c r="Q126" s="6"/>
      <c r="R126" s="5"/>
      <c r="S126" s="6"/>
      <c r="T126" s="6"/>
      <c r="U126" s="5"/>
      <c r="V126" s="6"/>
      <c r="W126" s="5"/>
    </row>
    <row r="127" spans="1:23" x14ac:dyDescent="0.3">
      <c r="A127" s="2"/>
      <c r="B127" s="2"/>
      <c r="C127" s="2"/>
      <c r="D127" s="2"/>
      <c r="E127" s="2"/>
      <c r="F127" s="2"/>
      <c r="G127" s="2" t="s">
        <v>130</v>
      </c>
      <c r="H127" s="2"/>
      <c r="I127" s="2"/>
      <c r="J127" s="5"/>
      <c r="K127" s="6"/>
      <c r="L127" s="6"/>
      <c r="M127" s="5"/>
      <c r="N127" s="6"/>
      <c r="O127" s="6"/>
      <c r="P127" s="5"/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/>
      <c r="H128" s="2" t="s">
        <v>131</v>
      </c>
      <c r="I128" s="2"/>
      <c r="J128" s="5">
        <v>460.57</v>
      </c>
      <c r="K128" s="6"/>
      <c r="L128" s="6"/>
      <c r="M128" s="5">
        <v>282.2</v>
      </c>
      <c r="N128" s="6"/>
      <c r="O128" s="6"/>
      <c r="P128" s="5">
        <v>1013.15</v>
      </c>
      <c r="Q128" s="6"/>
      <c r="R128" s="5">
        <v>720</v>
      </c>
      <c r="S128" s="6"/>
      <c r="T128" s="6"/>
      <c r="U128" s="5">
        <v>1200</v>
      </c>
      <c r="V128" s="6"/>
      <c r="W128" s="5">
        <v>1200</v>
      </c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132</v>
      </c>
      <c r="I129" s="2"/>
      <c r="J129" s="5">
        <v>1921.92</v>
      </c>
      <c r="K129" s="6"/>
      <c r="L129" s="6"/>
      <c r="M129" s="5">
        <v>1774.02</v>
      </c>
      <c r="N129" s="6"/>
      <c r="O129" s="6"/>
      <c r="P129" s="5">
        <v>1090.6500000000001</v>
      </c>
      <c r="Q129" s="6"/>
      <c r="R129" s="5">
        <v>2000</v>
      </c>
      <c r="S129" s="6"/>
      <c r="T129" s="6"/>
      <c r="U129" s="5">
        <v>1500</v>
      </c>
      <c r="V129" s="6"/>
      <c r="W129" s="5">
        <v>1500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133</v>
      </c>
      <c r="I130" s="2"/>
      <c r="J130" s="5">
        <v>5041.41</v>
      </c>
      <c r="K130" s="6"/>
      <c r="L130" s="6"/>
      <c r="M130" s="5">
        <v>4583.38</v>
      </c>
      <c r="N130" s="6"/>
      <c r="O130" s="6"/>
      <c r="P130" s="5">
        <v>3819.45</v>
      </c>
      <c r="Q130" s="6"/>
      <c r="R130" s="5">
        <v>5100</v>
      </c>
      <c r="S130" s="6"/>
      <c r="T130" s="6"/>
      <c r="U130" s="5">
        <v>4200</v>
      </c>
      <c r="V130" s="6"/>
      <c r="W130" s="5">
        <v>4400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134</v>
      </c>
      <c r="I131" s="2"/>
      <c r="J131" s="5">
        <v>863.92</v>
      </c>
      <c r="K131" s="6"/>
      <c r="L131" s="6"/>
      <c r="M131" s="5">
        <v>939.53</v>
      </c>
      <c r="N131" s="6"/>
      <c r="O131" s="6"/>
      <c r="P131" s="5">
        <v>896.15</v>
      </c>
      <c r="Q131" s="6"/>
      <c r="R131" s="5">
        <v>900</v>
      </c>
      <c r="S131" s="6"/>
      <c r="T131" s="6"/>
      <c r="U131" s="5">
        <v>900</v>
      </c>
      <c r="V131" s="6"/>
      <c r="W131" s="5">
        <v>1000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135</v>
      </c>
      <c r="I132" s="2"/>
      <c r="J132" s="5">
        <v>857.09</v>
      </c>
      <c r="K132" s="6"/>
      <c r="L132" s="6"/>
      <c r="M132" s="5">
        <v>939.89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ht="15" thickBot="1" x14ac:dyDescent="0.35">
      <c r="A133" s="2"/>
      <c r="B133" s="2"/>
      <c r="C133" s="2"/>
      <c r="D133" s="2"/>
      <c r="E133" s="2"/>
      <c r="F133" s="2"/>
      <c r="G133" s="2"/>
      <c r="H133" s="2" t="s">
        <v>136</v>
      </c>
      <c r="I133" s="2"/>
      <c r="J133" s="9">
        <v>0</v>
      </c>
      <c r="K133" s="6"/>
      <c r="L133" s="6"/>
      <c r="M133" s="9">
        <v>0</v>
      </c>
      <c r="N133" s="6"/>
      <c r="O133" s="6"/>
      <c r="P133" s="9">
        <v>4422</v>
      </c>
      <c r="Q133" s="6"/>
      <c r="R133" s="9"/>
      <c r="S133" s="6"/>
      <c r="T133" s="6"/>
      <c r="U133" s="9"/>
      <c r="V133" s="6"/>
      <c r="W133" s="9"/>
    </row>
    <row r="134" spans="1:23" x14ac:dyDescent="0.3">
      <c r="A134" s="2"/>
      <c r="B134" s="2"/>
      <c r="C134" s="2"/>
      <c r="D134" s="2"/>
      <c r="E134" s="2"/>
      <c r="F134" s="2"/>
      <c r="G134" s="2" t="s">
        <v>137</v>
      </c>
      <c r="H134" s="2"/>
      <c r="I134" s="2"/>
      <c r="J134" s="5">
        <f>ROUND(SUM(J127:J133),5)</f>
        <v>9144.91</v>
      </c>
      <c r="K134" s="6"/>
      <c r="L134" s="6"/>
      <c r="M134" s="5">
        <f>ROUND(SUM(M127:M133),5)</f>
        <v>8519.02</v>
      </c>
      <c r="N134" s="6"/>
      <c r="O134" s="6"/>
      <c r="P134" s="5">
        <f>ROUND(SUM(P127:P133),5)</f>
        <v>12137.55</v>
      </c>
      <c r="Q134" s="6"/>
      <c r="R134" s="5">
        <f>ROUND(SUM(R127:R133),5)</f>
        <v>9620</v>
      </c>
      <c r="S134" s="6"/>
      <c r="T134" s="6"/>
      <c r="U134" s="5">
        <f>ROUND(SUM(U127:U133),5)</f>
        <v>8700</v>
      </c>
      <c r="V134" s="6"/>
      <c r="W134" s="5">
        <f>ROUND(SUM(W127:W133),5)</f>
        <v>9100</v>
      </c>
    </row>
    <row r="135" spans="1:23" x14ac:dyDescent="0.3">
      <c r="A135" s="2"/>
      <c r="B135" s="2"/>
      <c r="C135" s="2"/>
      <c r="D135" s="2"/>
      <c r="E135" s="2"/>
      <c r="F135" s="2"/>
      <c r="G135" s="2" t="s">
        <v>138</v>
      </c>
      <c r="H135" s="2"/>
      <c r="I135" s="2"/>
      <c r="J135" s="5"/>
      <c r="K135" s="6"/>
      <c r="L135" s="6"/>
      <c r="M135" s="5"/>
      <c r="N135" s="6"/>
      <c r="O135" s="6"/>
      <c r="P135" s="5"/>
      <c r="Q135" s="6"/>
      <c r="R135" s="5"/>
      <c r="S135" s="6"/>
      <c r="T135" s="6"/>
      <c r="U135" s="5"/>
      <c r="V135" s="6"/>
      <c r="W135" s="5"/>
    </row>
    <row r="136" spans="1:23" x14ac:dyDescent="0.3">
      <c r="A136" s="2"/>
      <c r="B136" s="2"/>
      <c r="C136" s="2"/>
      <c r="D136" s="2"/>
      <c r="E136" s="2"/>
      <c r="F136" s="2"/>
      <c r="G136" s="2"/>
      <c r="H136" s="2" t="s">
        <v>139</v>
      </c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 t="s">
        <v>140</v>
      </c>
      <c r="J137" s="5">
        <v>10438.459999999999</v>
      </c>
      <c r="K137" s="6"/>
      <c r="L137" s="6"/>
      <c r="M137" s="5">
        <v>12273.45</v>
      </c>
      <c r="N137" s="6"/>
      <c r="O137" s="6"/>
      <c r="P137" s="5">
        <v>11322.17</v>
      </c>
      <c r="Q137" s="6"/>
      <c r="R137" s="5">
        <v>12016</v>
      </c>
      <c r="S137" s="6"/>
      <c r="T137" s="6"/>
      <c r="U137" s="5">
        <v>14000</v>
      </c>
      <c r="V137" s="6"/>
      <c r="W137" s="5">
        <v>20000</v>
      </c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141</v>
      </c>
      <c r="J138" s="5">
        <v>2083.19</v>
      </c>
      <c r="K138" s="6"/>
      <c r="L138" s="6"/>
      <c r="M138" s="5">
        <v>1631.12</v>
      </c>
      <c r="N138" s="6"/>
      <c r="O138" s="6"/>
      <c r="P138" s="5">
        <v>2125.25</v>
      </c>
      <c r="Q138" s="6"/>
      <c r="R138" s="5">
        <v>2400</v>
      </c>
      <c r="S138" s="6"/>
      <c r="T138" s="6"/>
      <c r="U138" s="5">
        <v>3000</v>
      </c>
      <c r="V138" s="6"/>
      <c r="W138" s="5">
        <v>4500</v>
      </c>
    </row>
    <row r="139" spans="1:23" ht="15" thickBot="1" x14ac:dyDescent="0.35">
      <c r="A139" s="2"/>
      <c r="B139" s="2"/>
      <c r="C139" s="2"/>
      <c r="D139" s="2"/>
      <c r="E139" s="2"/>
      <c r="F139" s="2"/>
      <c r="G139" s="2"/>
      <c r="H139" s="2"/>
      <c r="I139" s="2" t="s">
        <v>142</v>
      </c>
      <c r="J139" s="9">
        <v>859.66</v>
      </c>
      <c r="K139" s="6"/>
      <c r="L139" s="6"/>
      <c r="M139" s="9">
        <v>761.89</v>
      </c>
      <c r="N139" s="6"/>
      <c r="O139" s="6"/>
      <c r="P139" s="9">
        <v>1096.52</v>
      </c>
      <c r="Q139" s="6"/>
      <c r="R139" s="9">
        <v>2400</v>
      </c>
      <c r="S139" s="6"/>
      <c r="T139" s="6"/>
      <c r="U139" s="9">
        <v>3000</v>
      </c>
      <c r="V139" s="6"/>
      <c r="W139" s="9">
        <v>3000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 t="s">
        <v>143</v>
      </c>
      <c r="I140" s="2"/>
      <c r="J140" s="5">
        <f>ROUND(SUM(J136:J139),5)</f>
        <v>13381.31</v>
      </c>
      <c r="K140" s="6"/>
      <c r="L140" s="6"/>
      <c r="M140" s="5">
        <f>ROUND(SUM(M136:M139),5)</f>
        <v>14666.46</v>
      </c>
      <c r="N140" s="6"/>
      <c r="O140" s="6"/>
      <c r="P140" s="5">
        <f>ROUND(SUM(P136:P139),5)</f>
        <v>14543.94</v>
      </c>
      <c r="Q140" s="6"/>
      <c r="R140" s="5">
        <f>ROUND(SUM(R136:R139),5)</f>
        <v>16816</v>
      </c>
      <c r="S140" s="6"/>
      <c r="T140" s="6"/>
      <c r="U140" s="5">
        <f>ROUND(SUM(U136:U139),5)</f>
        <v>20000</v>
      </c>
      <c r="V140" s="6"/>
      <c r="W140" s="5">
        <f>ROUND(SUM(W136:W139),5)</f>
        <v>27500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144</v>
      </c>
      <c r="I141" s="2"/>
      <c r="J141" s="5">
        <v>1735.59</v>
      </c>
      <c r="K141" s="6"/>
      <c r="L141" s="6"/>
      <c r="M141" s="5">
        <v>1465.98</v>
      </c>
      <c r="N141" s="6"/>
      <c r="O141" s="6"/>
      <c r="P141" s="5">
        <v>1711.82</v>
      </c>
      <c r="Q141" s="6"/>
      <c r="R141" s="5">
        <v>1560</v>
      </c>
      <c r="S141" s="6"/>
      <c r="T141" s="6"/>
      <c r="U141" s="5">
        <v>1700</v>
      </c>
      <c r="V141" s="6"/>
      <c r="W141" s="5">
        <v>2000</v>
      </c>
    </row>
    <row r="142" spans="1:23" ht="15" thickBot="1" x14ac:dyDescent="0.35">
      <c r="A142" s="2"/>
      <c r="B142" s="2"/>
      <c r="C142" s="2"/>
      <c r="D142" s="2"/>
      <c r="E142" s="2"/>
      <c r="F142" s="2"/>
      <c r="G142" s="2"/>
      <c r="H142" s="2" t="s">
        <v>145</v>
      </c>
      <c r="I142" s="2"/>
      <c r="J142" s="9">
        <v>1471.2</v>
      </c>
      <c r="K142" s="6"/>
      <c r="L142" s="6"/>
      <c r="M142" s="9">
        <v>1526.35</v>
      </c>
      <c r="N142" s="6"/>
      <c r="O142" s="6"/>
      <c r="P142" s="9">
        <v>979.9</v>
      </c>
      <c r="Q142" s="6"/>
      <c r="R142" s="9">
        <v>1560</v>
      </c>
      <c r="S142" s="6"/>
      <c r="T142" s="6"/>
      <c r="U142" s="9">
        <v>1560</v>
      </c>
      <c r="V142" s="6"/>
      <c r="W142" s="9">
        <v>2200</v>
      </c>
    </row>
    <row r="143" spans="1:23" x14ac:dyDescent="0.3">
      <c r="A143" s="2"/>
      <c r="B143" s="2"/>
      <c r="C143" s="2"/>
      <c r="D143" s="2"/>
      <c r="E143" s="2"/>
      <c r="F143" s="2"/>
      <c r="G143" s="2" t="s">
        <v>146</v>
      </c>
      <c r="H143" s="2"/>
      <c r="I143" s="2"/>
      <c r="J143" s="5">
        <f>ROUND(J135+SUM(J140:J142),5)</f>
        <v>16588.099999999999</v>
      </c>
      <c r="K143" s="6"/>
      <c r="L143" s="6"/>
      <c r="M143" s="5">
        <f>ROUND(M135+SUM(M140:M142),5)</f>
        <v>17658.79</v>
      </c>
      <c r="N143" s="6"/>
      <c r="O143" s="6"/>
      <c r="P143" s="5">
        <f>ROUND(P135+SUM(P140:P142),5)</f>
        <v>17235.66</v>
      </c>
      <c r="Q143" s="6"/>
      <c r="R143" s="5">
        <f>ROUND(R135+SUM(R140:R142),5)</f>
        <v>19936</v>
      </c>
      <c r="S143" s="6"/>
      <c r="T143" s="6"/>
      <c r="U143" s="5">
        <f>ROUND(U135+SUM(U140:U142),5)</f>
        <v>23260</v>
      </c>
      <c r="V143" s="6"/>
      <c r="W143" s="5">
        <f>ROUND(W135+SUM(W140:W142),5)</f>
        <v>31700</v>
      </c>
    </row>
    <row r="144" spans="1:23" ht="15" thickBot="1" x14ac:dyDescent="0.35">
      <c r="A144" s="2"/>
      <c r="B144" s="2"/>
      <c r="C144" s="2"/>
      <c r="D144" s="2"/>
      <c r="E144" s="2"/>
      <c r="F144" s="2"/>
      <c r="G144" s="2" t="s">
        <v>147</v>
      </c>
      <c r="H144" s="2"/>
      <c r="I144" s="2"/>
      <c r="J144" s="5">
        <v>1115.77</v>
      </c>
      <c r="K144" s="6"/>
      <c r="L144" s="6"/>
      <c r="M144" s="5">
        <v>1516.79</v>
      </c>
      <c r="N144" s="6"/>
      <c r="O144" s="6"/>
      <c r="P144" s="5">
        <v>1296.79</v>
      </c>
      <c r="Q144" s="6"/>
      <c r="R144" s="5">
        <v>1000</v>
      </c>
      <c r="S144" s="6"/>
      <c r="T144" s="6"/>
      <c r="U144" s="5">
        <v>1000</v>
      </c>
      <c r="V144" s="6"/>
      <c r="W144" s="5">
        <v>1956</v>
      </c>
    </row>
    <row r="145" spans="1:23" ht="15" thickBot="1" x14ac:dyDescent="0.35">
      <c r="A145" s="2"/>
      <c r="B145" s="2"/>
      <c r="C145" s="2"/>
      <c r="D145" s="2"/>
      <c r="E145" s="2"/>
      <c r="F145" s="2" t="s">
        <v>148</v>
      </c>
      <c r="G145" s="2"/>
      <c r="H145" s="2"/>
      <c r="I145" s="2"/>
      <c r="J145" s="8">
        <f>ROUND(J115+SUM(J125:J126)+J134+SUM(J143:J144),5)</f>
        <v>38698.160000000003</v>
      </c>
      <c r="K145" s="6"/>
      <c r="L145" s="6"/>
      <c r="M145" s="8">
        <f>ROUND(M115+SUM(M125:M126)+M134+SUM(M143:M144),5)</f>
        <v>42274.8</v>
      </c>
      <c r="N145" s="6"/>
      <c r="O145" s="6"/>
      <c r="P145" s="8">
        <f>ROUND(P115+SUM(P125:P126)+P134+SUM(P143:P144),5)</f>
        <v>72793.81</v>
      </c>
      <c r="Q145" s="6"/>
      <c r="R145" s="8">
        <f>ROUND(R115+SUM(R125:R126)+R134+SUM(R143:R144),5)</f>
        <v>46456</v>
      </c>
      <c r="S145" s="6"/>
      <c r="T145" s="6"/>
      <c r="U145" s="8">
        <f>ROUND(U115+SUM(U125:U126)+U134+SUM(U143:U144),5)</f>
        <v>47960</v>
      </c>
      <c r="V145" s="6"/>
      <c r="W145" s="8">
        <f>ROUND(W115+SUM(W125:W126)+W134+SUM(W143:W144),5)</f>
        <v>72256</v>
      </c>
    </row>
    <row r="146" spans="1:23" x14ac:dyDescent="0.3">
      <c r="A146" s="2"/>
      <c r="B146" s="2"/>
      <c r="C146" s="2"/>
      <c r="D146" s="2"/>
      <c r="E146" s="2" t="s">
        <v>149</v>
      </c>
      <c r="F146" s="2"/>
      <c r="G146" s="2"/>
      <c r="H146" s="2"/>
      <c r="I146" s="2"/>
      <c r="J146" s="5">
        <f>ROUND(SUM(J38:J42)+SUM(J46:J47)+J52+J58+J68+J107+J114+J145,5)</f>
        <v>761862.12</v>
      </c>
      <c r="K146" s="6"/>
      <c r="L146" s="6"/>
      <c r="M146" s="5">
        <f>ROUND(SUM(M38:M42)+SUM(M46:M47)+M52+M58+M68+M107+M114+M145,5)</f>
        <v>723149.43</v>
      </c>
      <c r="N146" s="6"/>
      <c r="O146" s="6"/>
      <c r="P146" s="5">
        <f>ROUND(SUM(P38:P42)+SUM(P46:P47)+P52+P58+P68+P107+P114+P145,5)</f>
        <v>836024.93</v>
      </c>
      <c r="Q146" s="6"/>
      <c r="R146" s="5">
        <f>ROUND(SUM(R38:R42)+SUM(R46:R47)+R52+R58+R68+R107+R114+R145,5)</f>
        <v>957042.08</v>
      </c>
      <c r="S146" s="6"/>
      <c r="T146" s="6"/>
      <c r="U146" s="5">
        <f>ROUND(SUM(U38:U42)+SUM(U46:U47)+U52+U58+U68+U107+U114+U145,5)</f>
        <v>996019.6</v>
      </c>
      <c r="V146" s="6"/>
      <c r="W146" s="5">
        <f>ROUND(SUM(W38:W42)+SUM(W46:W47)+W52+W58+W68+W107+W114+W145,5)</f>
        <v>1093055.0900000001</v>
      </c>
    </row>
    <row r="147" spans="1:23" x14ac:dyDescent="0.3">
      <c r="A147" s="2"/>
      <c r="B147" s="2"/>
      <c r="C147" s="2"/>
      <c r="D147" s="2"/>
      <c r="E147" s="2" t="s">
        <v>150</v>
      </c>
      <c r="F147" s="2"/>
      <c r="G147" s="2"/>
      <c r="H147" s="2"/>
      <c r="I147" s="2"/>
      <c r="J147" s="5"/>
      <c r="K147" s="6"/>
      <c r="L147" s="6"/>
      <c r="M147" s="5"/>
      <c r="N147" s="6"/>
      <c r="O147" s="6"/>
      <c r="P147" s="5"/>
      <c r="Q147" s="6"/>
      <c r="R147" s="5"/>
      <c r="S147" s="6"/>
      <c r="T147" s="6"/>
      <c r="U147" s="5"/>
      <c r="V147" s="6"/>
      <c r="W147" s="5"/>
    </row>
    <row r="148" spans="1:23" x14ac:dyDescent="0.3">
      <c r="A148" s="2"/>
      <c r="B148" s="2"/>
      <c r="C148" s="2"/>
      <c r="D148" s="2"/>
      <c r="E148" s="2"/>
      <c r="F148" s="2" t="s">
        <v>151</v>
      </c>
      <c r="G148" s="2"/>
      <c r="H148" s="2"/>
      <c r="I148" s="2"/>
      <c r="J148" s="5">
        <v>691.87</v>
      </c>
      <c r="K148" s="6"/>
      <c r="L148" s="6"/>
      <c r="M148" s="5">
        <v>1290.44</v>
      </c>
      <c r="N148" s="6"/>
      <c r="O148" s="6"/>
      <c r="P148" s="5">
        <v>293.83999999999997</v>
      </c>
      <c r="Q148" s="6"/>
      <c r="R148" s="5">
        <v>5000</v>
      </c>
      <c r="S148" s="6"/>
      <c r="T148" s="6"/>
      <c r="U148" s="5">
        <v>5000</v>
      </c>
      <c r="V148" s="6"/>
      <c r="W148" s="5">
        <v>140872</v>
      </c>
    </row>
    <row r="149" spans="1:23" x14ac:dyDescent="0.3">
      <c r="A149" s="2"/>
      <c r="B149" s="2"/>
      <c r="C149" s="2"/>
      <c r="D149" s="2"/>
      <c r="E149" s="2"/>
      <c r="F149" s="2" t="s">
        <v>152</v>
      </c>
      <c r="G149" s="2"/>
      <c r="H149" s="2"/>
      <c r="I149" s="2"/>
      <c r="J149" s="5">
        <v>0</v>
      </c>
      <c r="K149" s="6"/>
      <c r="L149" s="6"/>
      <c r="M149" s="5">
        <v>0</v>
      </c>
      <c r="N149" s="6"/>
      <c r="O149" s="6"/>
      <c r="P149" s="5">
        <v>23.82</v>
      </c>
      <c r="Q149" s="6"/>
      <c r="R149" s="5">
        <v>1000</v>
      </c>
      <c r="S149" s="6"/>
      <c r="T149" s="6"/>
      <c r="U149" s="5">
        <v>1000</v>
      </c>
      <c r="V149" s="6"/>
      <c r="W149" s="5">
        <v>1000</v>
      </c>
    </row>
    <row r="150" spans="1:23" ht="15" thickBot="1" x14ac:dyDescent="0.35">
      <c r="A150" s="2"/>
      <c r="B150" s="2"/>
      <c r="C150" s="2"/>
      <c r="D150" s="2"/>
      <c r="E150" s="2"/>
      <c r="F150" s="2" t="s">
        <v>153</v>
      </c>
      <c r="G150" s="2"/>
      <c r="H150" s="2"/>
      <c r="I150" s="2"/>
      <c r="J150" s="9">
        <v>351.42</v>
      </c>
      <c r="K150" s="6"/>
      <c r="L150" s="6"/>
      <c r="M150" s="9">
        <v>985.65</v>
      </c>
      <c r="N150" s="6"/>
      <c r="O150" s="6"/>
      <c r="P150" s="9">
        <v>0</v>
      </c>
      <c r="Q150" s="6"/>
      <c r="R150" s="9"/>
      <c r="S150" s="6"/>
      <c r="T150" s="6"/>
      <c r="U150" s="9"/>
      <c r="V150" s="6"/>
      <c r="W150" s="9"/>
    </row>
    <row r="151" spans="1:23" x14ac:dyDescent="0.3">
      <c r="A151" s="2"/>
      <c r="B151" s="2"/>
      <c r="C151" s="2"/>
      <c r="D151" s="2"/>
      <c r="E151" s="2" t="s">
        <v>154</v>
      </c>
      <c r="F151" s="2"/>
      <c r="G151" s="2"/>
      <c r="H151" s="2"/>
      <c r="I151" s="2"/>
      <c r="J151" s="5">
        <f>ROUND(SUM(J147:J150),5)</f>
        <v>1043.29</v>
      </c>
      <c r="K151" s="6"/>
      <c r="L151" s="6"/>
      <c r="M151" s="5">
        <f>ROUND(SUM(M147:M150),5)</f>
        <v>2276.09</v>
      </c>
      <c r="N151" s="6"/>
      <c r="O151" s="6"/>
      <c r="P151" s="5">
        <f>ROUND(SUM(P147:P150),5)</f>
        <v>317.66000000000003</v>
      </c>
      <c r="Q151" s="6"/>
      <c r="R151" s="5">
        <f>ROUND(SUM(R147:R150),5)</f>
        <v>6000</v>
      </c>
      <c r="S151" s="6"/>
      <c r="T151" s="6"/>
      <c r="U151" s="5">
        <f>ROUND(SUM(U147:U150),5)</f>
        <v>6000</v>
      </c>
      <c r="V151" s="6"/>
      <c r="W151" s="5">
        <f>ROUND(SUM(W147:W150),5)</f>
        <v>141872</v>
      </c>
    </row>
    <row r="152" spans="1:23" x14ac:dyDescent="0.3">
      <c r="A152" s="2"/>
      <c r="B152" s="2"/>
      <c r="C152" s="2"/>
      <c r="D152" s="2"/>
      <c r="E152" s="2" t="s">
        <v>155</v>
      </c>
      <c r="F152" s="2"/>
      <c r="G152" s="2"/>
      <c r="H152" s="2"/>
      <c r="I152" s="2"/>
      <c r="J152" s="5"/>
      <c r="K152" s="6"/>
      <c r="L152" s="6"/>
      <c r="M152" s="5"/>
      <c r="N152" s="6"/>
      <c r="O152" s="6"/>
      <c r="P152" s="5"/>
      <c r="Q152" s="6"/>
      <c r="R152" s="5"/>
      <c r="S152" s="6"/>
      <c r="T152" s="6"/>
      <c r="U152" s="5"/>
      <c r="V152" s="6"/>
      <c r="W152" s="5"/>
    </row>
    <row r="153" spans="1:23" x14ac:dyDescent="0.3">
      <c r="A153" s="2"/>
      <c r="B153" s="2"/>
      <c r="C153" s="2"/>
      <c r="D153" s="2"/>
      <c r="E153" s="2"/>
      <c r="F153" s="2" t="s">
        <v>156</v>
      </c>
      <c r="G153" s="2"/>
      <c r="H153" s="2"/>
      <c r="I153" s="2"/>
      <c r="J153" s="5">
        <v>0</v>
      </c>
      <c r="K153" s="6"/>
      <c r="L153" s="6"/>
      <c r="M153" s="5">
        <v>2125</v>
      </c>
      <c r="N153" s="6"/>
      <c r="O153" s="6"/>
      <c r="P153" s="5">
        <v>7170</v>
      </c>
      <c r="Q153" s="6"/>
      <c r="R153" s="5">
        <v>6000</v>
      </c>
      <c r="S153" s="6"/>
      <c r="T153" s="6"/>
      <c r="U153" s="5">
        <v>7200</v>
      </c>
      <c r="V153" s="6"/>
      <c r="W153" s="5">
        <v>7200</v>
      </c>
    </row>
    <row r="154" spans="1:23" x14ac:dyDescent="0.3">
      <c r="A154" s="2"/>
      <c r="B154" s="2"/>
      <c r="C154" s="2"/>
      <c r="D154" s="2"/>
      <c r="E154" s="2"/>
      <c r="F154" s="2" t="s">
        <v>157</v>
      </c>
      <c r="G154" s="2"/>
      <c r="H154" s="2"/>
      <c r="I154" s="2"/>
      <c r="J154" s="5">
        <v>4344.2299999999996</v>
      </c>
      <c r="K154" s="6"/>
      <c r="L154" s="6"/>
      <c r="M154" s="5">
        <v>7680.25</v>
      </c>
      <c r="N154" s="6"/>
      <c r="O154" s="6"/>
      <c r="P154" s="5">
        <v>315.48</v>
      </c>
      <c r="Q154" s="6"/>
      <c r="R154" s="5">
        <v>2000</v>
      </c>
      <c r="S154" s="6"/>
      <c r="T154" s="6"/>
      <c r="U154" s="5">
        <v>2000</v>
      </c>
      <c r="V154" s="6"/>
      <c r="W154" s="5">
        <v>22000</v>
      </c>
    </row>
    <row r="155" spans="1:23" x14ac:dyDescent="0.3">
      <c r="A155" s="2"/>
      <c r="B155" s="2"/>
      <c r="C155" s="2"/>
      <c r="D155" s="2"/>
      <c r="E155" s="2"/>
      <c r="F155" s="2" t="s">
        <v>158</v>
      </c>
      <c r="G155" s="2"/>
      <c r="H155" s="2"/>
      <c r="I155" s="2"/>
      <c r="J155" s="5">
        <v>12883.54</v>
      </c>
      <c r="K155" s="6"/>
      <c r="L155" s="6"/>
      <c r="M155" s="5">
        <v>4791.51</v>
      </c>
      <c r="N155" s="6"/>
      <c r="O155" s="6"/>
      <c r="P155" s="5">
        <v>6387.22</v>
      </c>
      <c r="Q155" s="6"/>
      <c r="R155" s="5">
        <v>6000</v>
      </c>
      <c r="S155" s="6"/>
      <c r="T155" s="6"/>
      <c r="U155" s="5">
        <v>7500</v>
      </c>
      <c r="V155" s="6"/>
      <c r="W155" s="5">
        <v>9500</v>
      </c>
    </row>
    <row r="156" spans="1:23" x14ac:dyDescent="0.3">
      <c r="A156" s="2"/>
      <c r="B156" s="2"/>
      <c r="C156" s="2"/>
      <c r="D156" s="2"/>
      <c r="E156" s="2"/>
      <c r="F156" s="2" t="s">
        <v>159</v>
      </c>
      <c r="G156" s="2"/>
      <c r="H156" s="2"/>
      <c r="I156" s="2"/>
      <c r="J156" s="5">
        <v>1659.62</v>
      </c>
      <c r="K156" s="6"/>
      <c r="L156" s="6"/>
      <c r="M156" s="5">
        <v>1936.04</v>
      </c>
      <c r="N156" s="6"/>
      <c r="O156" s="6"/>
      <c r="P156" s="5">
        <v>1198.81</v>
      </c>
      <c r="Q156" s="6"/>
      <c r="R156" s="5">
        <v>1800</v>
      </c>
      <c r="S156" s="6"/>
      <c r="T156" s="6"/>
      <c r="U156" s="5">
        <v>1500</v>
      </c>
      <c r="V156" s="6"/>
      <c r="W156" s="5">
        <v>1500</v>
      </c>
    </row>
    <row r="157" spans="1:23" x14ac:dyDescent="0.3">
      <c r="A157" s="2"/>
      <c r="B157" s="2"/>
      <c r="C157" s="2"/>
      <c r="D157" s="2"/>
      <c r="E157" s="2"/>
      <c r="F157" s="2" t="s">
        <v>160</v>
      </c>
      <c r="G157" s="2"/>
      <c r="H157" s="2"/>
      <c r="I157" s="2"/>
      <c r="J157" s="5">
        <v>0</v>
      </c>
      <c r="K157" s="6"/>
      <c r="L157" s="6"/>
      <c r="M157" s="5">
        <v>0</v>
      </c>
      <c r="N157" s="6"/>
      <c r="O157" s="6"/>
      <c r="P157" s="5">
        <v>0</v>
      </c>
      <c r="Q157" s="6"/>
      <c r="R157" s="5">
        <v>4751.6000000000004</v>
      </c>
      <c r="S157" s="6"/>
      <c r="T157" s="6"/>
      <c r="U157" s="5">
        <v>5430</v>
      </c>
      <c r="V157" s="6"/>
      <c r="W157" s="5">
        <v>7500</v>
      </c>
    </row>
    <row r="158" spans="1:23" x14ac:dyDescent="0.3">
      <c r="A158" s="2"/>
      <c r="B158" s="2"/>
      <c r="C158" s="2"/>
      <c r="D158" s="2"/>
      <c r="E158" s="2"/>
      <c r="F158" s="2" t="s">
        <v>161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/>
      <c r="S158" s="6"/>
      <c r="T158" s="6"/>
      <c r="U158" s="5"/>
      <c r="V158" s="6"/>
      <c r="W158" s="5"/>
    </row>
    <row r="159" spans="1:23" ht="15" thickBot="1" x14ac:dyDescent="0.35">
      <c r="A159" s="2"/>
      <c r="B159" s="2"/>
      <c r="C159" s="2"/>
      <c r="D159" s="2"/>
      <c r="E159" s="2"/>
      <c r="F159" s="2" t="s">
        <v>162</v>
      </c>
      <c r="G159" s="2"/>
      <c r="H159" s="2"/>
      <c r="I159" s="2"/>
      <c r="J159" s="9">
        <v>165</v>
      </c>
      <c r="K159" s="6"/>
      <c r="L159" s="6"/>
      <c r="M159" s="9">
        <v>-80</v>
      </c>
      <c r="N159" s="6"/>
      <c r="O159" s="6"/>
      <c r="P159" s="9">
        <v>0</v>
      </c>
      <c r="Q159" s="6"/>
      <c r="R159" s="9"/>
      <c r="S159" s="6"/>
      <c r="T159" s="6"/>
      <c r="U159" s="9"/>
      <c r="V159" s="6"/>
      <c r="W159" s="9"/>
    </row>
    <row r="160" spans="1:23" x14ac:dyDescent="0.3">
      <c r="A160" s="2"/>
      <c r="B160" s="2"/>
      <c r="C160" s="2"/>
      <c r="D160" s="2"/>
      <c r="E160" s="2" t="s">
        <v>163</v>
      </c>
      <c r="F160" s="2"/>
      <c r="G160" s="2"/>
      <c r="H160" s="2"/>
      <c r="I160" s="2"/>
      <c r="J160" s="5">
        <f>ROUND(SUM(J152:J159),5)</f>
        <v>19052.39</v>
      </c>
      <c r="K160" s="6"/>
      <c r="L160" s="6"/>
      <c r="M160" s="5">
        <f>ROUND(SUM(M152:M159),5)</f>
        <v>16452.8</v>
      </c>
      <c r="N160" s="6"/>
      <c r="O160" s="6"/>
      <c r="P160" s="5">
        <f>ROUND(SUM(P152:P159),5)</f>
        <v>15071.51</v>
      </c>
      <c r="Q160" s="6"/>
      <c r="R160" s="5">
        <f>ROUND(SUM(R152:R159),5)</f>
        <v>20551.599999999999</v>
      </c>
      <c r="S160" s="6"/>
      <c r="T160" s="6"/>
      <c r="U160" s="5">
        <f>ROUND(SUM(U152:U159),5)</f>
        <v>23630</v>
      </c>
      <c r="V160" s="6"/>
      <c r="W160" s="5">
        <f>ROUND(SUM(W152:W159),5)</f>
        <v>47700</v>
      </c>
    </row>
    <row r="161" spans="1:23" x14ac:dyDescent="0.3">
      <c r="A161" s="2"/>
      <c r="B161" s="2"/>
      <c r="C161" s="2"/>
      <c r="D161" s="2"/>
      <c r="E161" s="2" t="s">
        <v>164</v>
      </c>
      <c r="F161" s="2"/>
      <c r="G161" s="2"/>
      <c r="H161" s="2"/>
      <c r="I161" s="2"/>
      <c r="J161" s="5"/>
      <c r="K161" s="6"/>
      <c r="L161" s="6"/>
      <c r="M161" s="5"/>
      <c r="N161" s="6"/>
      <c r="O161" s="6"/>
      <c r="P161" s="5"/>
      <c r="Q161" s="6"/>
      <c r="R161" s="5"/>
      <c r="S161" s="6"/>
      <c r="T161" s="6"/>
      <c r="U161" s="5"/>
      <c r="V161" s="6"/>
      <c r="W161" s="5"/>
    </row>
    <row r="162" spans="1:23" x14ac:dyDescent="0.3">
      <c r="A162" s="2"/>
      <c r="B162" s="2"/>
      <c r="C162" s="2"/>
      <c r="D162" s="2"/>
      <c r="E162" s="2"/>
      <c r="F162" s="2" t="s">
        <v>165</v>
      </c>
      <c r="G162" s="2"/>
      <c r="H162" s="2"/>
      <c r="I162" s="2"/>
      <c r="J162" s="5">
        <v>29.93</v>
      </c>
      <c r="K162" s="6"/>
      <c r="L162" s="6"/>
      <c r="M162" s="5">
        <v>951.8</v>
      </c>
      <c r="N162" s="6"/>
      <c r="O162" s="6"/>
      <c r="P162" s="5">
        <v>0</v>
      </c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166</v>
      </c>
      <c r="G163" s="2"/>
      <c r="H163" s="2"/>
      <c r="I163" s="2"/>
      <c r="J163" s="5">
        <v>0</v>
      </c>
      <c r="K163" s="6"/>
      <c r="L163" s="6"/>
      <c r="M163" s="5">
        <v>251.93</v>
      </c>
      <c r="N163" s="6"/>
      <c r="O163" s="6"/>
      <c r="P163" s="5">
        <v>599.96</v>
      </c>
      <c r="Q163" s="6"/>
      <c r="R163" s="5">
        <v>2400</v>
      </c>
      <c r="S163" s="6"/>
      <c r="T163" s="6"/>
      <c r="U163" s="5">
        <v>1000</v>
      </c>
      <c r="V163" s="6"/>
      <c r="W163" s="5">
        <v>1000</v>
      </c>
    </row>
    <row r="164" spans="1:23" x14ac:dyDescent="0.3">
      <c r="A164" s="2"/>
      <c r="B164" s="2"/>
      <c r="C164" s="2"/>
      <c r="D164" s="2"/>
      <c r="E164" s="2"/>
      <c r="F164" s="2" t="s">
        <v>167</v>
      </c>
      <c r="G164" s="2"/>
      <c r="H164" s="2"/>
      <c r="I164" s="2"/>
      <c r="J164" s="5">
        <v>110.08</v>
      </c>
      <c r="K164" s="6"/>
      <c r="L164" s="6"/>
      <c r="M164" s="5">
        <v>476.24</v>
      </c>
      <c r="N164" s="6"/>
      <c r="O164" s="6"/>
      <c r="P164" s="5">
        <v>0</v>
      </c>
      <c r="Q164" s="6"/>
      <c r="R164" s="5"/>
      <c r="S164" s="6"/>
      <c r="T164" s="6"/>
      <c r="U164" s="5"/>
      <c r="V164" s="6"/>
      <c r="W164" s="5"/>
    </row>
    <row r="165" spans="1:23" x14ac:dyDescent="0.3">
      <c r="A165" s="2"/>
      <c r="B165" s="2"/>
      <c r="C165" s="2"/>
      <c r="D165" s="2"/>
      <c r="E165" s="2"/>
      <c r="F165" s="2" t="s">
        <v>168</v>
      </c>
      <c r="G165" s="2"/>
      <c r="H165" s="2"/>
      <c r="I165" s="2"/>
      <c r="J165" s="5">
        <v>6235.67</v>
      </c>
      <c r="K165" s="6"/>
      <c r="L165" s="6"/>
      <c r="M165" s="5">
        <v>4918.5200000000004</v>
      </c>
      <c r="N165" s="6"/>
      <c r="O165" s="6"/>
      <c r="P165" s="5">
        <v>9056.91</v>
      </c>
      <c r="Q165" s="6"/>
      <c r="R165" s="5">
        <v>5400</v>
      </c>
      <c r="S165" s="6"/>
      <c r="T165" s="6"/>
      <c r="U165" s="5">
        <v>8000</v>
      </c>
      <c r="V165" s="6"/>
      <c r="W165" s="5">
        <v>8500</v>
      </c>
    </row>
    <row r="166" spans="1:23" x14ac:dyDescent="0.3">
      <c r="A166" s="2"/>
      <c r="B166" s="2"/>
      <c r="C166" s="2"/>
      <c r="D166" s="2"/>
      <c r="E166" s="2"/>
      <c r="F166" s="2" t="s">
        <v>169</v>
      </c>
      <c r="G166" s="2"/>
      <c r="H166" s="2"/>
      <c r="I166" s="2"/>
      <c r="J166" s="5"/>
      <c r="K166" s="6"/>
      <c r="L166" s="6"/>
      <c r="M166" s="5"/>
      <c r="N166" s="6"/>
      <c r="O166" s="6"/>
      <c r="P166" s="5"/>
      <c r="Q166" s="6"/>
      <c r="R166" s="5"/>
      <c r="S166" s="6"/>
      <c r="T166" s="6"/>
      <c r="U166" s="5"/>
      <c r="V166" s="6"/>
      <c r="W166" s="5"/>
    </row>
    <row r="167" spans="1:23" x14ac:dyDescent="0.3">
      <c r="A167" s="2"/>
      <c r="B167" s="2"/>
      <c r="C167" s="2"/>
      <c r="D167" s="2"/>
      <c r="E167" s="2"/>
      <c r="F167" s="2"/>
      <c r="G167" s="2" t="s">
        <v>170</v>
      </c>
      <c r="H167" s="2"/>
      <c r="I167" s="2"/>
      <c r="J167" s="5">
        <v>0</v>
      </c>
      <c r="K167" s="6"/>
      <c r="L167" s="6"/>
      <c r="M167" s="5">
        <v>0</v>
      </c>
      <c r="N167" s="6"/>
      <c r="O167" s="6"/>
      <c r="P167" s="5">
        <v>909</v>
      </c>
      <c r="Q167" s="6"/>
      <c r="R167" s="5"/>
      <c r="S167" s="6"/>
      <c r="T167" s="6"/>
      <c r="U167" s="5">
        <v>6000</v>
      </c>
      <c r="V167" s="6"/>
      <c r="W167" s="5">
        <v>6000</v>
      </c>
    </row>
    <row r="168" spans="1:23" x14ac:dyDescent="0.3">
      <c r="A168" s="2"/>
      <c r="B168" s="2"/>
      <c r="C168" s="2"/>
      <c r="D168" s="2"/>
      <c r="E168" s="2"/>
      <c r="F168" s="2"/>
      <c r="G168" s="2" t="s">
        <v>171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0</v>
      </c>
      <c r="Q168" s="6"/>
      <c r="R168" s="5">
        <v>5000</v>
      </c>
      <c r="S168" s="6"/>
      <c r="T168" s="6"/>
      <c r="U168" s="5">
        <v>8000</v>
      </c>
      <c r="V168" s="6"/>
      <c r="W168" s="5">
        <v>8000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172</v>
      </c>
      <c r="H169" s="2"/>
      <c r="I169" s="2"/>
      <c r="J169" s="5">
        <v>0</v>
      </c>
      <c r="K169" s="6"/>
      <c r="L169" s="6"/>
      <c r="M169" s="5">
        <v>749.69</v>
      </c>
      <c r="N169" s="6"/>
      <c r="O169" s="6"/>
      <c r="P169" s="5">
        <v>2836</v>
      </c>
      <c r="Q169" s="6"/>
      <c r="R169" s="5">
        <v>10000</v>
      </c>
      <c r="S169" s="6"/>
      <c r="T169" s="6"/>
      <c r="U169" s="5">
        <v>5000</v>
      </c>
      <c r="V169" s="6"/>
      <c r="W169" s="5">
        <v>12000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173</v>
      </c>
      <c r="H170" s="2"/>
      <c r="I170" s="2"/>
      <c r="J170" s="5">
        <v>0</v>
      </c>
      <c r="K170" s="6"/>
      <c r="L170" s="6"/>
      <c r="M170" s="5">
        <v>0</v>
      </c>
      <c r="N170" s="6"/>
      <c r="O170" s="6"/>
      <c r="P170" s="5">
        <v>5329.96</v>
      </c>
      <c r="Q170" s="6"/>
      <c r="R170" s="5">
        <v>25000</v>
      </c>
      <c r="S170" s="6"/>
      <c r="T170" s="6"/>
      <c r="U170" s="5">
        <v>15000</v>
      </c>
      <c r="V170" s="6"/>
      <c r="W170" s="5">
        <v>25000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174</v>
      </c>
      <c r="H171" s="2"/>
      <c r="I171" s="2"/>
      <c r="J171" s="5">
        <v>0</v>
      </c>
      <c r="K171" s="6"/>
      <c r="L171" s="6"/>
      <c r="M171" s="5">
        <v>13275</v>
      </c>
      <c r="N171" s="6"/>
      <c r="O171" s="6"/>
      <c r="P171" s="5">
        <v>0</v>
      </c>
      <c r="Q171" s="6"/>
      <c r="R171" s="5">
        <v>3000</v>
      </c>
      <c r="S171" s="6"/>
      <c r="T171" s="6"/>
      <c r="U171" s="5">
        <v>1500</v>
      </c>
      <c r="V171" s="6"/>
      <c r="W171" s="5">
        <v>1500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175</v>
      </c>
      <c r="H172" s="2"/>
      <c r="I172" s="2"/>
      <c r="J172" s="5">
        <v>0</v>
      </c>
      <c r="K172" s="6"/>
      <c r="L172" s="6"/>
      <c r="M172" s="5">
        <v>3620.68</v>
      </c>
      <c r="N172" s="6"/>
      <c r="O172" s="6"/>
      <c r="P172" s="5">
        <v>374.27</v>
      </c>
      <c r="Q172" s="6"/>
      <c r="R172" s="5">
        <v>2400</v>
      </c>
      <c r="S172" s="6"/>
      <c r="T172" s="6"/>
      <c r="U172" s="5">
        <v>1000</v>
      </c>
      <c r="V172" s="6"/>
      <c r="W172" s="5">
        <v>1000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176</v>
      </c>
      <c r="H173" s="2"/>
      <c r="I173" s="2"/>
      <c r="J173" s="5">
        <v>322.08</v>
      </c>
      <c r="K173" s="6"/>
      <c r="L173" s="6"/>
      <c r="M173" s="5">
        <v>8208.07</v>
      </c>
      <c r="N173" s="6"/>
      <c r="O173" s="6"/>
      <c r="P173" s="5">
        <v>6839.64</v>
      </c>
      <c r="Q173" s="6"/>
      <c r="R173" s="5">
        <v>7200</v>
      </c>
      <c r="S173" s="6"/>
      <c r="T173" s="6"/>
      <c r="U173" s="5">
        <v>3600</v>
      </c>
      <c r="V173" s="6"/>
      <c r="W173" s="5">
        <v>3600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177</v>
      </c>
      <c r="H174" s="2"/>
      <c r="I174" s="2"/>
      <c r="J174" s="5">
        <v>0</v>
      </c>
      <c r="K174" s="6"/>
      <c r="L174" s="6"/>
      <c r="M174" s="5">
        <v>0</v>
      </c>
      <c r="N174" s="6"/>
      <c r="O174" s="6"/>
      <c r="P174" s="5">
        <v>616</v>
      </c>
      <c r="Q174" s="6"/>
      <c r="R174" s="5">
        <v>5000</v>
      </c>
      <c r="S174" s="6"/>
      <c r="T174" s="6"/>
      <c r="U174" s="5">
        <v>3000</v>
      </c>
      <c r="V174" s="6"/>
      <c r="W174" s="5">
        <v>3000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178</v>
      </c>
      <c r="H175" s="2"/>
      <c r="I175" s="2"/>
      <c r="J175" s="5">
        <v>5233.41</v>
      </c>
      <c r="K175" s="6"/>
      <c r="L175" s="6"/>
      <c r="M175" s="5">
        <v>50641.99</v>
      </c>
      <c r="N175" s="6"/>
      <c r="O175" s="6"/>
      <c r="P175" s="5">
        <v>1670</v>
      </c>
      <c r="Q175" s="6"/>
      <c r="R175" s="5"/>
      <c r="S175" s="6"/>
      <c r="T175" s="6"/>
      <c r="U175" s="5"/>
      <c r="V175" s="6"/>
      <c r="W175" s="5"/>
    </row>
    <row r="176" spans="1:23" x14ac:dyDescent="0.3">
      <c r="A176" s="2"/>
      <c r="B176" s="2"/>
      <c r="C176" s="2"/>
      <c r="D176" s="2"/>
      <c r="E176" s="2"/>
      <c r="F176" s="2"/>
      <c r="G176" s="2" t="s">
        <v>179</v>
      </c>
      <c r="H176" s="2"/>
      <c r="I176" s="2"/>
      <c r="J176" s="5">
        <v>898.65</v>
      </c>
      <c r="K176" s="6"/>
      <c r="L176" s="6"/>
      <c r="M176" s="5">
        <v>858.3</v>
      </c>
      <c r="N176" s="6"/>
      <c r="O176" s="6"/>
      <c r="P176" s="5">
        <v>0</v>
      </c>
      <c r="Q176" s="6"/>
      <c r="R176" s="5"/>
      <c r="S176" s="6"/>
      <c r="T176" s="6"/>
      <c r="U176" s="5"/>
      <c r="V176" s="6"/>
      <c r="W176" s="5">
        <v>1000</v>
      </c>
    </row>
    <row r="177" spans="1:23" x14ac:dyDescent="0.3">
      <c r="A177" s="2"/>
      <c r="B177" s="2"/>
      <c r="C177" s="2"/>
      <c r="D177" s="2"/>
      <c r="E177" s="2"/>
      <c r="F177" s="2"/>
      <c r="G177" s="2" t="s">
        <v>180</v>
      </c>
      <c r="H177" s="2"/>
      <c r="I177" s="2"/>
      <c r="J177" s="5">
        <v>0</v>
      </c>
      <c r="K177" s="6"/>
      <c r="L177" s="6"/>
      <c r="M177" s="5">
        <v>0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/>
    </row>
    <row r="178" spans="1:23" ht="15" thickBot="1" x14ac:dyDescent="0.35">
      <c r="A178" s="2"/>
      <c r="B178" s="2"/>
      <c r="C178" s="2"/>
      <c r="D178" s="2"/>
      <c r="E178" s="2"/>
      <c r="F178" s="2"/>
      <c r="G178" s="2" t="s">
        <v>181</v>
      </c>
      <c r="H178" s="2"/>
      <c r="I178" s="2"/>
      <c r="J178" s="9">
        <v>842.03</v>
      </c>
      <c r="K178" s="6"/>
      <c r="L178" s="6"/>
      <c r="M178" s="9">
        <v>1753.65</v>
      </c>
      <c r="N178" s="6"/>
      <c r="O178" s="6"/>
      <c r="P178" s="9">
        <v>1310.81</v>
      </c>
      <c r="Q178" s="6"/>
      <c r="R178" s="9">
        <v>6000</v>
      </c>
      <c r="S178" s="6"/>
      <c r="T178" s="6"/>
      <c r="U178" s="9"/>
      <c r="V178" s="6"/>
      <c r="W178" s="9"/>
    </row>
    <row r="179" spans="1:23" x14ac:dyDescent="0.3">
      <c r="A179" s="2"/>
      <c r="B179" s="2"/>
      <c r="C179" s="2"/>
      <c r="D179" s="2"/>
      <c r="E179" s="2"/>
      <c r="F179" s="2" t="s">
        <v>182</v>
      </c>
      <c r="G179" s="2"/>
      <c r="H179" s="2"/>
      <c r="I179" s="2"/>
      <c r="J179" s="5">
        <f>ROUND(SUM(J166:J178),5)</f>
        <v>7296.17</v>
      </c>
      <c r="K179" s="6"/>
      <c r="L179" s="6"/>
      <c r="M179" s="5">
        <f>ROUND(SUM(M166:M178),5)</f>
        <v>79107.38</v>
      </c>
      <c r="N179" s="6"/>
      <c r="O179" s="6"/>
      <c r="P179" s="5">
        <f>ROUND(SUM(P166:P178),5)</f>
        <v>19885.68</v>
      </c>
      <c r="Q179" s="6"/>
      <c r="R179" s="5">
        <f>ROUND(SUM(R166:R178),5)</f>
        <v>63600</v>
      </c>
      <c r="S179" s="6"/>
      <c r="T179" s="6"/>
      <c r="U179" s="5">
        <f>ROUND(SUM(U166:U178),5)</f>
        <v>43100</v>
      </c>
      <c r="V179" s="6"/>
      <c r="W179" s="5">
        <f>ROUND(SUM(W166:W178),5)</f>
        <v>61100</v>
      </c>
    </row>
    <row r="180" spans="1:23" x14ac:dyDescent="0.3">
      <c r="A180" s="2"/>
      <c r="B180" s="2"/>
      <c r="C180" s="2"/>
      <c r="D180" s="2"/>
      <c r="E180" s="2"/>
      <c r="F180" s="2" t="s">
        <v>183</v>
      </c>
      <c r="G180" s="2"/>
      <c r="H180" s="2"/>
      <c r="I180" s="2"/>
      <c r="J180" s="5"/>
      <c r="K180" s="6"/>
      <c r="L180" s="6"/>
      <c r="M180" s="5"/>
      <c r="N180" s="6"/>
      <c r="O180" s="6"/>
      <c r="P180" s="5"/>
      <c r="Q180" s="6"/>
      <c r="R180" s="5"/>
      <c r="S180" s="6"/>
      <c r="T180" s="6"/>
      <c r="U180" s="5"/>
      <c r="V180" s="6"/>
      <c r="W180" s="5"/>
    </row>
    <row r="181" spans="1:23" x14ac:dyDescent="0.3">
      <c r="A181" s="2"/>
      <c r="B181" s="2"/>
      <c r="C181" s="2"/>
      <c r="D181" s="2"/>
      <c r="E181" s="2"/>
      <c r="F181" s="2"/>
      <c r="G181" s="2" t="s">
        <v>184</v>
      </c>
      <c r="H181" s="2"/>
      <c r="I181" s="2"/>
      <c r="J181" s="5">
        <v>27815.31</v>
      </c>
      <c r="K181" s="6"/>
      <c r="L181" s="6"/>
      <c r="M181" s="5">
        <v>874.38</v>
      </c>
      <c r="N181" s="6"/>
      <c r="O181" s="6"/>
      <c r="P181" s="5">
        <v>10649.78</v>
      </c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185</v>
      </c>
      <c r="H182" s="2"/>
      <c r="I182" s="2"/>
      <c r="J182" s="5">
        <v>860.62</v>
      </c>
      <c r="K182" s="6"/>
      <c r="L182" s="6"/>
      <c r="M182" s="5">
        <v>559.4</v>
      </c>
      <c r="N182" s="6"/>
      <c r="O182" s="6"/>
      <c r="P182" s="5">
        <v>175.01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186</v>
      </c>
      <c r="H183" s="2"/>
      <c r="I183" s="2"/>
      <c r="J183" s="5">
        <v>0</v>
      </c>
      <c r="K183" s="6"/>
      <c r="L183" s="6"/>
      <c r="M183" s="5">
        <v>559.4</v>
      </c>
      <c r="N183" s="6"/>
      <c r="O183" s="6"/>
      <c r="P183" s="5">
        <v>0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187</v>
      </c>
      <c r="H184" s="2"/>
      <c r="I184" s="2"/>
      <c r="J184" s="5">
        <v>1231.23</v>
      </c>
      <c r="K184" s="6"/>
      <c r="L184" s="6"/>
      <c r="M184" s="5">
        <v>2458.6</v>
      </c>
      <c r="N184" s="6"/>
      <c r="O184" s="6"/>
      <c r="P184" s="5">
        <v>5573.41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188</v>
      </c>
      <c r="H185" s="2"/>
      <c r="I185" s="2"/>
      <c r="J185" s="5">
        <v>3582.98</v>
      </c>
      <c r="K185" s="6"/>
      <c r="L185" s="6"/>
      <c r="M185" s="5">
        <v>1286.27</v>
      </c>
      <c r="N185" s="6"/>
      <c r="O185" s="6"/>
      <c r="P185" s="5">
        <v>179.4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189</v>
      </c>
      <c r="H186" s="2"/>
      <c r="I186" s="2"/>
      <c r="J186" s="5">
        <v>2124.27</v>
      </c>
      <c r="K186" s="6"/>
      <c r="L186" s="6"/>
      <c r="M186" s="5">
        <v>3235.78</v>
      </c>
      <c r="N186" s="6"/>
      <c r="O186" s="6"/>
      <c r="P186" s="5">
        <v>2756.97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190</v>
      </c>
      <c r="H187" s="2"/>
      <c r="I187" s="2"/>
      <c r="J187" s="5">
        <v>1155.6199999999999</v>
      </c>
      <c r="K187" s="6"/>
      <c r="L187" s="6"/>
      <c r="M187" s="5">
        <v>165</v>
      </c>
      <c r="N187" s="6"/>
      <c r="O187" s="6"/>
      <c r="P187" s="5">
        <v>125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191</v>
      </c>
      <c r="H188" s="2"/>
      <c r="I188" s="2"/>
      <c r="J188" s="5">
        <v>4805.53</v>
      </c>
      <c r="K188" s="6"/>
      <c r="L188" s="6"/>
      <c r="M188" s="5">
        <v>604.86</v>
      </c>
      <c r="N188" s="6"/>
      <c r="O188" s="6"/>
      <c r="P188" s="5">
        <v>2293.3200000000002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192</v>
      </c>
      <c r="H189" s="2"/>
      <c r="I189" s="2"/>
      <c r="J189" s="5">
        <v>149.5</v>
      </c>
      <c r="K189" s="6"/>
      <c r="L189" s="6"/>
      <c r="M189" s="5">
        <v>3893.44</v>
      </c>
      <c r="N189" s="6"/>
      <c r="O189" s="6"/>
      <c r="P189" s="5">
        <v>636.04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193</v>
      </c>
      <c r="H190" s="2"/>
      <c r="I190" s="2"/>
      <c r="J190" s="5">
        <v>554.07000000000005</v>
      </c>
      <c r="K190" s="6"/>
      <c r="L190" s="6"/>
      <c r="M190" s="5">
        <v>1854.6</v>
      </c>
      <c r="N190" s="6"/>
      <c r="O190" s="6"/>
      <c r="P190" s="5">
        <v>5356.62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194</v>
      </c>
      <c r="H191" s="2"/>
      <c r="I191" s="2"/>
      <c r="J191" s="5">
        <v>53.81</v>
      </c>
      <c r="K191" s="6"/>
      <c r="L191" s="6"/>
      <c r="M191" s="5">
        <v>518.84</v>
      </c>
      <c r="N191" s="6"/>
      <c r="O191" s="6"/>
      <c r="P191" s="5">
        <v>300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195</v>
      </c>
      <c r="H192" s="2"/>
      <c r="I192" s="2"/>
      <c r="J192" s="5">
        <v>0</v>
      </c>
      <c r="K192" s="6"/>
      <c r="L192" s="6"/>
      <c r="M192" s="5">
        <v>168.75</v>
      </c>
      <c r="N192" s="6"/>
      <c r="O192" s="6"/>
      <c r="P192" s="5">
        <v>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196</v>
      </c>
      <c r="H193" s="2"/>
      <c r="I193" s="2"/>
      <c r="J193" s="5">
        <v>0</v>
      </c>
      <c r="K193" s="6"/>
      <c r="L193" s="6"/>
      <c r="M193" s="5">
        <v>390.65</v>
      </c>
      <c r="N193" s="6"/>
      <c r="O193" s="6"/>
      <c r="P193" s="5">
        <v>227.8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197</v>
      </c>
      <c r="H194" s="2"/>
      <c r="I194" s="2"/>
      <c r="J194" s="5">
        <v>1858.55</v>
      </c>
      <c r="K194" s="6"/>
      <c r="L194" s="6"/>
      <c r="M194" s="5">
        <v>7855.21</v>
      </c>
      <c r="N194" s="6"/>
      <c r="O194" s="6"/>
      <c r="P194" s="5">
        <v>1273.6099999999999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198</v>
      </c>
      <c r="H195" s="2"/>
      <c r="I195" s="2"/>
      <c r="J195" s="5">
        <v>0</v>
      </c>
      <c r="K195" s="6"/>
      <c r="L195" s="6"/>
      <c r="M195" s="5">
        <v>5679.98</v>
      </c>
      <c r="N195" s="6"/>
      <c r="O195" s="6"/>
      <c r="P195" s="5">
        <v>0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199</v>
      </c>
      <c r="H196" s="2"/>
      <c r="I196" s="2"/>
      <c r="J196" s="5">
        <v>882.99</v>
      </c>
      <c r="K196" s="6"/>
      <c r="L196" s="6"/>
      <c r="M196" s="5">
        <v>743.35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200</v>
      </c>
      <c r="H197" s="2"/>
      <c r="I197" s="2"/>
      <c r="J197" s="5">
        <v>0</v>
      </c>
      <c r="K197" s="6"/>
      <c r="L197" s="6"/>
      <c r="M197" s="5">
        <v>320.12</v>
      </c>
      <c r="N197" s="6"/>
      <c r="O197" s="6"/>
      <c r="P197" s="5">
        <v>1075.43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201</v>
      </c>
      <c r="H198" s="2"/>
      <c r="I198" s="2"/>
      <c r="J198" s="5">
        <v>2595</v>
      </c>
      <c r="K198" s="6"/>
      <c r="L198" s="6"/>
      <c r="M198" s="5">
        <v>3223.25</v>
      </c>
      <c r="N198" s="6"/>
      <c r="O198" s="6"/>
      <c r="P198" s="5">
        <v>1233.6500000000001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202</v>
      </c>
      <c r="H199" s="2"/>
      <c r="I199" s="2"/>
      <c r="J199" s="5">
        <v>-0.09</v>
      </c>
      <c r="K199" s="6"/>
      <c r="L199" s="6"/>
      <c r="M199" s="5">
        <v>72.48</v>
      </c>
      <c r="N199" s="6"/>
      <c r="O199" s="6"/>
      <c r="P199" s="5">
        <v>4866.26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203</v>
      </c>
      <c r="H200" s="2"/>
      <c r="I200" s="2"/>
      <c r="J200" s="5">
        <v>0</v>
      </c>
      <c r="K200" s="6"/>
      <c r="L200" s="6"/>
      <c r="M200" s="5">
        <v>331.48</v>
      </c>
      <c r="N200" s="6"/>
      <c r="O200" s="6"/>
      <c r="P200" s="5">
        <v>683.44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204</v>
      </c>
      <c r="H201" s="2"/>
      <c r="I201" s="2"/>
      <c r="J201" s="5">
        <v>947.01</v>
      </c>
      <c r="K201" s="6"/>
      <c r="L201" s="6"/>
      <c r="M201" s="5">
        <v>0</v>
      </c>
      <c r="N201" s="6"/>
      <c r="O201" s="6"/>
      <c r="P201" s="5">
        <v>0</v>
      </c>
      <c r="Q201" s="6"/>
      <c r="R201" s="5"/>
      <c r="S201" s="6"/>
      <c r="T201" s="6"/>
      <c r="U201" s="5"/>
      <c r="V201" s="6"/>
      <c r="W201" s="5"/>
    </row>
    <row r="202" spans="1:23" ht="15" thickBot="1" x14ac:dyDescent="0.35">
      <c r="A202" s="2"/>
      <c r="B202" s="2"/>
      <c r="C202" s="2"/>
      <c r="D202" s="2"/>
      <c r="E202" s="2"/>
      <c r="F202" s="2"/>
      <c r="G202" s="2" t="s">
        <v>205</v>
      </c>
      <c r="H202" s="2"/>
      <c r="I202" s="2"/>
      <c r="J202" s="5">
        <v>8245.43</v>
      </c>
      <c r="K202" s="6"/>
      <c r="L202" s="6"/>
      <c r="M202" s="5">
        <v>12191.31</v>
      </c>
      <c r="N202" s="6"/>
      <c r="O202" s="6"/>
      <c r="P202" s="5">
        <v>572.80999999999995</v>
      </c>
      <c r="Q202" s="6"/>
      <c r="R202" s="5">
        <v>40000</v>
      </c>
      <c r="S202" s="6"/>
      <c r="T202" s="6"/>
      <c r="U202" s="5">
        <v>35000</v>
      </c>
      <c r="V202" s="6"/>
      <c r="W202" s="5">
        <v>30000</v>
      </c>
    </row>
    <row r="203" spans="1:23" ht="15" thickBot="1" x14ac:dyDescent="0.35">
      <c r="A203" s="2"/>
      <c r="B203" s="2"/>
      <c r="C203" s="2"/>
      <c r="D203" s="2"/>
      <c r="E203" s="2"/>
      <c r="F203" s="2" t="s">
        <v>206</v>
      </c>
      <c r="G203" s="2"/>
      <c r="H203" s="2"/>
      <c r="I203" s="2"/>
      <c r="J203" s="8">
        <f>ROUND(SUM(J180:J202),5)</f>
        <v>56861.83</v>
      </c>
      <c r="K203" s="6"/>
      <c r="L203" s="6"/>
      <c r="M203" s="8">
        <f>ROUND(SUM(M180:M202),5)</f>
        <v>46987.15</v>
      </c>
      <c r="N203" s="6"/>
      <c r="O203" s="6"/>
      <c r="P203" s="8">
        <f>ROUND(SUM(P180:P202),5)</f>
        <v>37978.550000000003</v>
      </c>
      <c r="Q203" s="6"/>
      <c r="R203" s="8">
        <f>ROUND(SUM(R180:R202),5)</f>
        <v>40000</v>
      </c>
      <c r="S203" s="6"/>
      <c r="T203" s="6"/>
      <c r="U203" s="8">
        <f>ROUND(SUM(U180:U202),5)</f>
        <v>35000</v>
      </c>
      <c r="V203" s="6"/>
      <c r="W203" s="8">
        <f>ROUND(SUM(W180:W202),5)</f>
        <v>30000</v>
      </c>
    </row>
    <row r="204" spans="1:23" x14ac:dyDescent="0.3">
      <c r="A204" s="2"/>
      <c r="B204" s="2"/>
      <c r="C204" s="2"/>
      <c r="D204" s="2"/>
      <c r="E204" s="2" t="s">
        <v>207</v>
      </c>
      <c r="F204" s="2"/>
      <c r="G204" s="2"/>
      <c r="H204" s="2"/>
      <c r="I204" s="2"/>
      <c r="J204" s="5">
        <f>ROUND(SUM(J161:J165)+J179+J203,5)</f>
        <v>70533.679999999993</v>
      </c>
      <c r="K204" s="6"/>
      <c r="L204" s="6"/>
      <c r="M204" s="5">
        <f>ROUND(SUM(M161:M165)+M179+M203,5)</f>
        <v>132693.01999999999</v>
      </c>
      <c r="N204" s="6"/>
      <c r="O204" s="6"/>
      <c r="P204" s="5">
        <f>ROUND(SUM(P161:P165)+P179+P203,5)</f>
        <v>67521.100000000006</v>
      </c>
      <c r="Q204" s="6"/>
      <c r="R204" s="5">
        <f>ROUND(SUM(R161:R165)+R179+R203,5)</f>
        <v>111400</v>
      </c>
      <c r="S204" s="6"/>
      <c r="T204" s="6"/>
      <c r="U204" s="5">
        <f>ROUND(SUM(U161:U165)+U179+U203,5)</f>
        <v>87100</v>
      </c>
      <c r="V204" s="6"/>
      <c r="W204" s="5">
        <f>ROUND(SUM(W161:W165)+W179+W203,5)</f>
        <v>100600</v>
      </c>
    </row>
    <row r="205" spans="1:23" x14ac:dyDescent="0.3">
      <c r="A205" s="2"/>
      <c r="B205" s="2"/>
      <c r="C205" s="2"/>
      <c r="D205" s="2"/>
      <c r="E205" s="2" t="s">
        <v>208</v>
      </c>
      <c r="F205" s="2"/>
      <c r="G205" s="2"/>
      <c r="H205" s="2"/>
      <c r="I205" s="2"/>
      <c r="J205" s="5"/>
      <c r="K205" s="6"/>
      <c r="L205" s="6"/>
      <c r="M205" s="5"/>
      <c r="N205" s="6"/>
      <c r="O205" s="6"/>
      <c r="P205" s="5"/>
      <c r="Q205" s="6"/>
      <c r="R205" s="5"/>
      <c r="S205" s="6"/>
      <c r="T205" s="6"/>
      <c r="U205" s="5"/>
      <c r="V205" s="6"/>
      <c r="W205" s="5"/>
    </row>
    <row r="206" spans="1:23" x14ac:dyDescent="0.3">
      <c r="A206" s="2"/>
      <c r="B206" s="2"/>
      <c r="C206" s="2"/>
      <c r="D206" s="2"/>
      <c r="E206" s="2"/>
      <c r="F206" s="2" t="s">
        <v>209</v>
      </c>
      <c r="G206" s="2"/>
      <c r="H206" s="2"/>
      <c r="I206" s="2"/>
      <c r="J206" s="5">
        <v>0</v>
      </c>
      <c r="K206" s="6"/>
      <c r="L206" s="6"/>
      <c r="M206" s="5">
        <v>249.36</v>
      </c>
      <c r="N206" s="6"/>
      <c r="O206" s="6"/>
      <c r="P206" s="5">
        <v>0</v>
      </c>
      <c r="Q206" s="6"/>
      <c r="R206" s="5">
        <v>1000</v>
      </c>
      <c r="S206" s="6"/>
      <c r="T206" s="6"/>
      <c r="U206" s="5">
        <v>1500</v>
      </c>
      <c r="V206" s="6"/>
      <c r="W206" s="5">
        <v>1500</v>
      </c>
    </row>
    <row r="207" spans="1:23" x14ac:dyDescent="0.3">
      <c r="A207" s="2"/>
      <c r="B207" s="2"/>
      <c r="C207" s="2"/>
      <c r="D207" s="2"/>
      <c r="E207" s="2"/>
      <c r="F207" s="2" t="s">
        <v>210</v>
      </c>
      <c r="G207" s="2"/>
      <c r="H207" s="2"/>
      <c r="I207" s="2"/>
      <c r="J207" s="5">
        <v>0</v>
      </c>
      <c r="K207" s="6"/>
      <c r="L207" s="6"/>
      <c r="M207" s="5">
        <v>649.95000000000005</v>
      </c>
      <c r="N207" s="6"/>
      <c r="O207" s="6"/>
      <c r="P207" s="5">
        <v>437.93</v>
      </c>
      <c r="Q207" s="6"/>
      <c r="R207" s="5"/>
      <c r="S207" s="6"/>
      <c r="T207" s="6"/>
      <c r="U207" s="5"/>
      <c r="V207" s="6"/>
      <c r="W207" s="5">
        <v>500</v>
      </c>
    </row>
    <row r="208" spans="1:23" ht="15" thickBot="1" x14ac:dyDescent="0.35">
      <c r="A208" s="2"/>
      <c r="B208" s="2"/>
      <c r="C208" s="2"/>
      <c r="D208" s="2"/>
      <c r="E208" s="2"/>
      <c r="F208" s="2" t="s">
        <v>211</v>
      </c>
      <c r="G208" s="2"/>
      <c r="H208" s="2"/>
      <c r="I208" s="2"/>
      <c r="J208" s="9">
        <v>872.68</v>
      </c>
      <c r="K208" s="6"/>
      <c r="L208" s="6"/>
      <c r="M208" s="9">
        <v>0</v>
      </c>
      <c r="N208" s="6"/>
      <c r="O208" s="6"/>
      <c r="P208" s="9">
        <v>0</v>
      </c>
      <c r="Q208" s="6"/>
      <c r="R208" s="9"/>
      <c r="S208" s="6"/>
      <c r="T208" s="6"/>
      <c r="U208" s="9"/>
      <c r="V208" s="6"/>
      <c r="W208" s="9" t="s">
        <v>212</v>
      </c>
    </row>
    <row r="209" spans="1:23" x14ac:dyDescent="0.3">
      <c r="A209" s="2"/>
      <c r="B209" s="2"/>
      <c r="C209" s="2"/>
      <c r="D209" s="2"/>
      <c r="E209" s="2" t="s">
        <v>213</v>
      </c>
      <c r="F209" s="2"/>
      <c r="G209" s="2"/>
      <c r="H209" s="2"/>
      <c r="I209" s="2"/>
      <c r="J209" s="5">
        <f>ROUND(SUM(J205:J208),5)</f>
        <v>872.68</v>
      </c>
      <c r="K209" s="6"/>
      <c r="L209" s="6"/>
      <c r="M209" s="5">
        <f>ROUND(SUM(M205:M208),5)</f>
        <v>899.31</v>
      </c>
      <c r="N209" s="6"/>
      <c r="O209" s="6"/>
      <c r="P209" s="5">
        <f>ROUND(SUM(P205:P208),5)</f>
        <v>437.93</v>
      </c>
      <c r="Q209" s="6"/>
      <c r="R209" s="5">
        <f>ROUND(SUM(R205:R208),5)</f>
        <v>1000</v>
      </c>
      <c r="S209" s="6"/>
      <c r="T209" s="6"/>
      <c r="U209" s="5">
        <f>ROUND(SUM(U205:U208),5)</f>
        <v>1500</v>
      </c>
      <c r="V209" s="6"/>
      <c r="W209" s="5">
        <f>ROUND(SUM(W205:W208),5)</f>
        <v>2000</v>
      </c>
    </row>
    <row r="210" spans="1:23" x14ac:dyDescent="0.3">
      <c r="A210" s="2"/>
      <c r="B210" s="2"/>
      <c r="C210" s="2"/>
      <c r="D210" s="2"/>
      <c r="E210" s="2" t="s">
        <v>214</v>
      </c>
      <c r="F210" s="2"/>
      <c r="G210" s="2"/>
      <c r="H210" s="2"/>
      <c r="I210" s="2"/>
      <c r="J210" s="5"/>
      <c r="K210" s="6"/>
      <c r="L210" s="6"/>
      <c r="M210" s="5"/>
      <c r="N210" s="6"/>
      <c r="O210" s="6"/>
      <c r="P210" s="5"/>
      <c r="Q210" s="6"/>
      <c r="R210" s="5"/>
      <c r="S210" s="6"/>
      <c r="T210" s="6"/>
      <c r="U210" s="5"/>
      <c r="V210" s="6"/>
      <c r="W210" s="5"/>
    </row>
    <row r="211" spans="1:23" x14ac:dyDescent="0.3">
      <c r="A211" s="2"/>
      <c r="B211" s="2"/>
      <c r="C211" s="2"/>
      <c r="D211" s="2"/>
      <c r="E211" s="2"/>
      <c r="F211" s="2" t="s">
        <v>215</v>
      </c>
      <c r="G211" s="2"/>
      <c r="H211" s="2"/>
      <c r="I211" s="2"/>
      <c r="J211" s="5">
        <v>1756.43</v>
      </c>
      <c r="K211" s="6"/>
      <c r="L211" s="6"/>
      <c r="M211" s="5">
        <v>2281.3000000000002</v>
      </c>
      <c r="N211" s="6"/>
      <c r="O211" s="6"/>
      <c r="P211" s="5">
        <v>743.71</v>
      </c>
      <c r="Q211" s="6"/>
      <c r="R211" s="5">
        <v>3000</v>
      </c>
      <c r="S211" s="6"/>
      <c r="T211" s="6"/>
      <c r="U211" s="5">
        <v>2100</v>
      </c>
      <c r="V211" s="6"/>
      <c r="W211" s="5">
        <v>2100</v>
      </c>
    </row>
    <row r="212" spans="1:23" x14ac:dyDescent="0.3">
      <c r="A212" s="2"/>
      <c r="B212" s="2"/>
      <c r="C212" s="2"/>
      <c r="D212" s="2"/>
      <c r="E212" s="2"/>
      <c r="F212" s="2" t="s">
        <v>216</v>
      </c>
      <c r="G212" s="2"/>
      <c r="H212" s="2"/>
      <c r="I212" s="2"/>
      <c r="J212" s="5"/>
      <c r="K212" s="6"/>
      <c r="L212" s="6"/>
      <c r="M212" s="5"/>
      <c r="N212" s="6"/>
      <c r="O212" s="6"/>
      <c r="P212" s="5"/>
      <c r="Q212" s="6"/>
      <c r="R212" s="5"/>
      <c r="S212" s="6"/>
      <c r="T212" s="6"/>
      <c r="U212" s="5"/>
      <c r="V212" s="6"/>
      <c r="W212" s="5"/>
    </row>
    <row r="213" spans="1:23" x14ac:dyDescent="0.3">
      <c r="A213" s="2"/>
      <c r="B213" s="2"/>
      <c r="C213" s="2"/>
      <c r="D213" s="2"/>
      <c r="E213" s="2"/>
      <c r="F213" s="2"/>
      <c r="G213" s="2" t="s">
        <v>217</v>
      </c>
      <c r="H213" s="2"/>
      <c r="I213" s="2"/>
      <c r="J213" s="5">
        <v>0</v>
      </c>
      <c r="K213" s="6"/>
      <c r="L213" s="6"/>
      <c r="M213" s="5">
        <v>0</v>
      </c>
      <c r="N213" s="6"/>
      <c r="O213" s="6"/>
      <c r="P213" s="5">
        <v>0</v>
      </c>
      <c r="Q213" s="6"/>
      <c r="R213" s="5"/>
      <c r="S213" s="6"/>
      <c r="T213" s="6"/>
      <c r="U213" s="5">
        <v>5000</v>
      </c>
      <c r="V213" s="6"/>
      <c r="W213" s="5">
        <v>5000</v>
      </c>
    </row>
    <row r="214" spans="1:23" x14ac:dyDescent="0.3">
      <c r="A214" s="2"/>
      <c r="B214" s="2"/>
      <c r="C214" s="2"/>
      <c r="D214" s="2"/>
      <c r="E214" s="2"/>
      <c r="F214" s="2"/>
      <c r="G214" s="2" t="s">
        <v>218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1100</v>
      </c>
      <c r="V214" s="6"/>
      <c r="W214" s="5">
        <v>1100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219</v>
      </c>
      <c r="H215" s="2"/>
      <c r="I215" s="2"/>
      <c r="J215" s="5">
        <v>4860</v>
      </c>
      <c r="K215" s="6"/>
      <c r="L215" s="6"/>
      <c r="M215" s="5">
        <v>5145</v>
      </c>
      <c r="N215" s="6"/>
      <c r="O215" s="6"/>
      <c r="P215" s="5">
        <v>30</v>
      </c>
      <c r="Q215" s="6"/>
      <c r="R215" s="5">
        <v>0</v>
      </c>
      <c r="S215" s="6"/>
      <c r="T215" s="6"/>
      <c r="U215" s="5">
        <v>6000</v>
      </c>
      <c r="V215" s="6"/>
      <c r="W215" s="5">
        <v>6000</v>
      </c>
    </row>
    <row r="216" spans="1:23" ht="15" thickBot="1" x14ac:dyDescent="0.35">
      <c r="A216" s="2"/>
      <c r="B216" s="2"/>
      <c r="C216" s="2"/>
      <c r="D216" s="2"/>
      <c r="E216" s="2"/>
      <c r="F216" s="2"/>
      <c r="G216" s="2" t="s">
        <v>220</v>
      </c>
      <c r="H216" s="2"/>
      <c r="I216" s="2"/>
      <c r="J216" s="9">
        <v>5249.4</v>
      </c>
      <c r="K216" s="6"/>
      <c r="L216" s="6"/>
      <c r="M216" s="9">
        <v>5593.73</v>
      </c>
      <c r="N216" s="6"/>
      <c r="O216" s="6"/>
      <c r="P216" s="9">
        <v>7570.79</v>
      </c>
      <c r="Q216" s="6"/>
      <c r="R216" s="9">
        <v>6000</v>
      </c>
      <c r="S216" s="6"/>
      <c r="T216" s="6"/>
      <c r="U216" s="9">
        <v>6000</v>
      </c>
      <c r="V216" s="6"/>
      <c r="W216" s="9">
        <v>12000</v>
      </c>
    </row>
    <row r="217" spans="1:23" x14ac:dyDescent="0.3">
      <c r="A217" s="2"/>
      <c r="B217" s="2"/>
      <c r="C217" s="2"/>
      <c r="D217" s="2"/>
      <c r="E217" s="2"/>
      <c r="F217" s="2" t="s">
        <v>221</v>
      </c>
      <c r="G217" s="2"/>
      <c r="H217" s="2"/>
      <c r="I217" s="2"/>
      <c r="J217" s="5">
        <f>ROUND(SUM(J212:J216),5)</f>
        <v>10109.4</v>
      </c>
      <c r="K217" s="6"/>
      <c r="L217" s="6"/>
      <c r="M217" s="5">
        <f>ROUND(SUM(M212:M216),5)</f>
        <v>10738.73</v>
      </c>
      <c r="N217" s="6"/>
      <c r="O217" s="6"/>
      <c r="P217" s="5">
        <f>ROUND(SUM(P212:P216),5)</f>
        <v>7600.79</v>
      </c>
      <c r="Q217" s="6"/>
      <c r="R217" s="5">
        <f>ROUND(SUM(R212:R216),5)</f>
        <v>6000</v>
      </c>
      <c r="S217" s="6"/>
      <c r="T217" s="6"/>
      <c r="U217" s="5">
        <f>ROUND(SUM(U212:U216),5)</f>
        <v>18100</v>
      </c>
      <c r="V217" s="6"/>
      <c r="W217" s="5">
        <f>ROUND(SUM(W212:W216),5)</f>
        <v>24100</v>
      </c>
    </row>
    <row r="218" spans="1:23" x14ac:dyDescent="0.3">
      <c r="A218" s="2"/>
      <c r="B218" s="2"/>
      <c r="C218" s="2"/>
      <c r="D218" s="2"/>
      <c r="E218" s="2"/>
      <c r="F218" s="2" t="s">
        <v>222</v>
      </c>
      <c r="G218" s="2"/>
      <c r="H218" s="2"/>
      <c r="I218" s="2"/>
      <c r="J218" s="5">
        <v>10</v>
      </c>
      <c r="K218" s="6"/>
      <c r="L218" s="6"/>
      <c r="M218" s="5">
        <v>1165.3</v>
      </c>
      <c r="N218" s="6"/>
      <c r="O218" s="6"/>
      <c r="P218" s="5">
        <v>556.5</v>
      </c>
      <c r="Q218" s="6"/>
      <c r="R218" s="5">
        <v>1500</v>
      </c>
      <c r="S218" s="6"/>
      <c r="T218" s="6"/>
      <c r="U218" s="5"/>
      <c r="V218" s="6"/>
      <c r="W218" s="5"/>
    </row>
    <row r="219" spans="1:23" x14ac:dyDescent="0.3">
      <c r="A219" s="2"/>
      <c r="B219" s="2"/>
      <c r="C219" s="2"/>
      <c r="D219" s="2"/>
      <c r="E219" s="2"/>
      <c r="F219" s="2" t="s">
        <v>223</v>
      </c>
      <c r="G219" s="2"/>
      <c r="H219" s="2"/>
      <c r="I219" s="2"/>
      <c r="J219" s="5">
        <v>33367.31</v>
      </c>
      <c r="K219" s="6"/>
      <c r="L219" s="6"/>
      <c r="M219" s="5">
        <v>33072</v>
      </c>
      <c r="N219" s="6"/>
      <c r="O219" s="6"/>
      <c r="P219" s="5">
        <v>5000</v>
      </c>
      <c r="Q219" s="6"/>
      <c r="R219" s="5">
        <v>39166.699999999997</v>
      </c>
      <c r="S219" s="6"/>
      <c r="T219" s="6"/>
      <c r="U219" s="5"/>
      <c r="V219" s="6"/>
      <c r="W219" s="5">
        <v>5000</v>
      </c>
    </row>
    <row r="220" spans="1:23" x14ac:dyDescent="0.3">
      <c r="A220" s="2"/>
      <c r="B220" s="2"/>
      <c r="C220" s="2"/>
      <c r="D220" s="2"/>
      <c r="E220" s="2"/>
      <c r="F220" s="2" t="s">
        <v>224</v>
      </c>
      <c r="G220" s="2"/>
      <c r="H220" s="2"/>
      <c r="I220" s="2"/>
      <c r="J220" s="5">
        <v>0</v>
      </c>
      <c r="K220" s="6"/>
      <c r="L220" s="6"/>
      <c r="M220" s="5">
        <v>0</v>
      </c>
      <c r="N220" s="6"/>
      <c r="O220" s="6"/>
      <c r="P220" s="5">
        <v>0</v>
      </c>
      <c r="Q220" s="6"/>
      <c r="R220" s="5">
        <v>0</v>
      </c>
      <c r="S220" s="6"/>
      <c r="T220" s="6"/>
      <c r="U220" s="5"/>
      <c r="V220" s="6"/>
      <c r="W220" s="5"/>
    </row>
    <row r="221" spans="1:23" x14ac:dyDescent="0.3">
      <c r="A221" s="2"/>
      <c r="B221" s="2"/>
      <c r="C221" s="2"/>
      <c r="D221" s="2"/>
      <c r="E221" s="2"/>
      <c r="F221" s="2" t="s">
        <v>225</v>
      </c>
      <c r="G221" s="2"/>
      <c r="H221" s="2"/>
      <c r="I221" s="2"/>
      <c r="J221" s="5">
        <v>0</v>
      </c>
      <c r="K221" s="6"/>
      <c r="L221" s="6"/>
      <c r="M221" s="5">
        <v>1928</v>
      </c>
      <c r="N221" s="6"/>
      <c r="O221" s="6"/>
      <c r="P221" s="5">
        <v>0</v>
      </c>
      <c r="Q221" s="6"/>
      <c r="R221" s="5"/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226</v>
      </c>
      <c r="G222" s="2"/>
      <c r="H222" s="2"/>
      <c r="I222" s="2"/>
      <c r="J222" s="5"/>
      <c r="K222" s="6"/>
      <c r="L222" s="6"/>
      <c r="M222" s="5"/>
      <c r="N222" s="6"/>
      <c r="O222" s="6"/>
      <c r="P222" s="5"/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/>
      <c r="G223" s="2" t="s">
        <v>227</v>
      </c>
      <c r="H223" s="2"/>
      <c r="I223" s="2"/>
      <c r="J223" s="5">
        <v>1689.25</v>
      </c>
      <c r="K223" s="6"/>
      <c r="L223" s="6"/>
      <c r="M223" s="5">
        <v>2306.75</v>
      </c>
      <c r="N223" s="6"/>
      <c r="O223" s="6"/>
      <c r="P223" s="5">
        <v>1565.27</v>
      </c>
      <c r="Q223" s="6"/>
      <c r="R223" s="5">
        <v>3000</v>
      </c>
      <c r="S223" s="6"/>
      <c r="T223" s="6"/>
      <c r="U223" s="5">
        <v>1500</v>
      </c>
      <c r="V223" s="6"/>
      <c r="W223" s="5">
        <v>2500</v>
      </c>
    </row>
    <row r="224" spans="1:23" x14ac:dyDescent="0.3">
      <c r="A224" s="2"/>
      <c r="B224" s="2"/>
      <c r="C224" s="2"/>
      <c r="D224" s="2"/>
      <c r="E224" s="2"/>
      <c r="F224" s="2"/>
      <c r="G224" s="2" t="s">
        <v>228</v>
      </c>
      <c r="H224" s="2"/>
      <c r="I224" s="2"/>
      <c r="J224" s="5">
        <v>206</v>
      </c>
      <c r="K224" s="6"/>
      <c r="L224" s="6"/>
      <c r="M224" s="5">
        <v>0</v>
      </c>
      <c r="N224" s="6"/>
      <c r="O224" s="6"/>
      <c r="P224" s="5">
        <v>768.71</v>
      </c>
      <c r="Q224" s="6"/>
      <c r="R224" s="5"/>
      <c r="S224" s="6"/>
      <c r="T224" s="6"/>
      <c r="U224" s="5"/>
      <c r="V224" s="6"/>
      <c r="W224" s="5">
        <v>1000</v>
      </c>
    </row>
    <row r="225" spans="1:23" ht="15" thickBot="1" x14ac:dyDescent="0.35">
      <c r="A225" s="2"/>
      <c r="B225" s="2"/>
      <c r="C225" s="2"/>
      <c r="D225" s="2"/>
      <c r="E225" s="2"/>
      <c r="F225" s="2"/>
      <c r="G225" s="2" t="s">
        <v>229</v>
      </c>
      <c r="H225" s="2"/>
      <c r="I225" s="2"/>
      <c r="J225" s="5">
        <v>0</v>
      </c>
      <c r="K225" s="6"/>
      <c r="L225" s="6"/>
      <c r="M225" s="5">
        <v>0</v>
      </c>
      <c r="N225" s="6"/>
      <c r="O225" s="6"/>
      <c r="P225" s="5">
        <v>286.64999999999998</v>
      </c>
      <c r="Q225" s="6"/>
      <c r="R225" s="5"/>
      <c r="S225" s="6"/>
      <c r="T225" s="6"/>
      <c r="U225" s="5"/>
      <c r="V225" s="6"/>
      <c r="W225" s="5"/>
    </row>
    <row r="226" spans="1:23" ht="15" thickBot="1" x14ac:dyDescent="0.35">
      <c r="A226" s="2"/>
      <c r="B226" s="2"/>
      <c r="C226" s="2"/>
      <c r="D226" s="2"/>
      <c r="E226" s="2"/>
      <c r="F226" s="2" t="s">
        <v>230</v>
      </c>
      <c r="G226" s="2"/>
      <c r="H226" s="2"/>
      <c r="I226" s="2"/>
      <c r="J226" s="8">
        <f>ROUND(SUM(J222:J225),5)</f>
        <v>1895.25</v>
      </c>
      <c r="K226" s="6"/>
      <c r="L226" s="6"/>
      <c r="M226" s="8">
        <f>ROUND(SUM(M222:M225),5)</f>
        <v>2306.75</v>
      </c>
      <c r="N226" s="6"/>
      <c r="O226" s="6"/>
      <c r="P226" s="8">
        <f>ROUND(SUM(P222:P225),5)</f>
        <v>2620.63</v>
      </c>
      <c r="Q226" s="6"/>
      <c r="R226" s="8">
        <f>ROUND(SUM(R222:R225),5)</f>
        <v>3000</v>
      </c>
      <c r="S226" s="6"/>
      <c r="T226" s="6"/>
      <c r="U226" s="8">
        <f>ROUND(SUM(U222:U225),5)</f>
        <v>1500</v>
      </c>
      <c r="V226" s="6"/>
      <c r="W226" s="8">
        <f>ROUND(SUM(W222:W225),5)</f>
        <v>3500</v>
      </c>
    </row>
    <row r="227" spans="1:23" x14ac:dyDescent="0.3">
      <c r="A227" s="2"/>
      <c r="B227" s="2"/>
      <c r="C227" s="2"/>
      <c r="D227" s="2"/>
      <c r="E227" s="2" t="s">
        <v>231</v>
      </c>
      <c r="F227" s="2"/>
      <c r="G227" s="2"/>
      <c r="H227" s="2"/>
      <c r="I227" s="2"/>
      <c r="J227" s="5">
        <f>ROUND(SUM(J210:J211)+SUM(J217:J221)+J226,5)</f>
        <v>47138.39</v>
      </c>
      <c r="K227" s="6"/>
      <c r="L227" s="6"/>
      <c r="M227" s="5">
        <f>ROUND(SUM(M210:M211)+SUM(M217:M221)+M226,5)</f>
        <v>51492.08</v>
      </c>
      <c r="N227" s="6"/>
      <c r="O227" s="6"/>
      <c r="P227" s="5">
        <f>ROUND(SUM(P210:P211)+SUM(P217:P221)+P226,5)</f>
        <v>16521.63</v>
      </c>
      <c r="Q227" s="6"/>
      <c r="R227" s="5">
        <f>ROUND(SUM(R210:R211)+SUM(R217:R221)+R226,5)</f>
        <v>52666.7</v>
      </c>
      <c r="S227" s="6"/>
      <c r="T227" s="6"/>
      <c r="U227" s="5">
        <f>ROUND(SUM(U210:U211)+SUM(U217:U221)+U226,5)</f>
        <v>21700</v>
      </c>
      <c r="V227" s="6"/>
      <c r="W227" s="5">
        <f>ROUND(SUM(W210:W211)+SUM(W217:W221)+W226,5)</f>
        <v>34700</v>
      </c>
    </row>
    <row r="228" spans="1:23" x14ac:dyDescent="0.3">
      <c r="A228" s="2"/>
      <c r="B228" s="2"/>
      <c r="C228" s="2"/>
      <c r="D228" s="2"/>
      <c r="E228" s="2" t="s">
        <v>232</v>
      </c>
      <c r="F228" s="2"/>
      <c r="G228" s="2"/>
      <c r="H228" s="2"/>
      <c r="I228" s="2"/>
      <c r="J228" s="5"/>
      <c r="K228" s="6"/>
      <c r="L228" s="6"/>
      <c r="M228" s="5"/>
      <c r="N228" s="6"/>
      <c r="O228" s="6"/>
      <c r="P228" s="5"/>
      <c r="Q228" s="6"/>
      <c r="R228" s="5"/>
      <c r="S228" s="6"/>
      <c r="T228" s="6"/>
      <c r="U228" s="5"/>
      <c r="V228" s="6"/>
      <c r="W228" s="5"/>
    </row>
    <row r="229" spans="1:23" x14ac:dyDescent="0.3">
      <c r="A229" s="2"/>
      <c r="B229" s="2"/>
      <c r="C229" s="2"/>
      <c r="D229" s="2"/>
      <c r="E229" s="2"/>
      <c r="F229" s="2" t="s">
        <v>233</v>
      </c>
      <c r="G229" s="2"/>
      <c r="H229" s="2"/>
      <c r="I229" s="2"/>
      <c r="J229" s="5">
        <v>0</v>
      </c>
      <c r="K229" s="6"/>
      <c r="L229" s="6"/>
      <c r="M229" s="5">
        <v>0</v>
      </c>
      <c r="N229" s="6"/>
      <c r="O229" s="6"/>
      <c r="P229" s="5">
        <v>649</v>
      </c>
      <c r="Q229" s="6"/>
      <c r="R229" s="5"/>
      <c r="S229" s="6"/>
      <c r="T229" s="6"/>
      <c r="U229" s="5">
        <v>2500</v>
      </c>
      <c r="V229" s="6"/>
      <c r="W229" s="5">
        <v>5000</v>
      </c>
    </row>
    <row r="230" spans="1:23" x14ac:dyDescent="0.3">
      <c r="A230" s="2"/>
      <c r="B230" s="2"/>
      <c r="C230" s="2"/>
      <c r="D230" s="2"/>
      <c r="E230" s="2"/>
      <c r="F230" s="2" t="s">
        <v>234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0</v>
      </c>
      <c r="Q230" s="6"/>
      <c r="R230" s="5"/>
      <c r="S230" s="6"/>
      <c r="T230" s="6"/>
      <c r="U230" s="5">
        <v>5700</v>
      </c>
      <c r="V230" s="6"/>
      <c r="W230" s="5">
        <v>13700</v>
      </c>
    </row>
    <row r="231" spans="1:23" x14ac:dyDescent="0.3">
      <c r="A231" s="2"/>
      <c r="B231" s="2"/>
      <c r="C231" s="2"/>
      <c r="D231" s="2"/>
      <c r="E231" s="2"/>
      <c r="F231" s="2" t="s">
        <v>235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5650</v>
      </c>
      <c r="V231" s="6"/>
      <c r="W231" s="5">
        <v>5650</v>
      </c>
    </row>
    <row r="232" spans="1:23" x14ac:dyDescent="0.3">
      <c r="A232" s="2"/>
      <c r="B232" s="2"/>
      <c r="C232" s="2"/>
      <c r="D232" s="2"/>
      <c r="E232" s="2"/>
      <c r="F232" s="2" t="s">
        <v>236</v>
      </c>
      <c r="G232" s="2"/>
      <c r="H232" s="2"/>
      <c r="I232" s="2"/>
      <c r="J232" s="5">
        <v>4164.41</v>
      </c>
      <c r="K232" s="6"/>
      <c r="L232" s="6"/>
      <c r="M232" s="5">
        <v>2109.9</v>
      </c>
      <c r="N232" s="6"/>
      <c r="O232" s="6"/>
      <c r="P232" s="5">
        <v>1756.89</v>
      </c>
      <c r="Q232" s="6"/>
      <c r="R232" s="5">
        <v>10000</v>
      </c>
      <c r="S232" s="6"/>
      <c r="T232" s="6"/>
      <c r="U232" s="5">
        <v>11500</v>
      </c>
      <c r="V232" s="6"/>
      <c r="W232" s="5">
        <v>27000</v>
      </c>
    </row>
    <row r="233" spans="1:23" x14ac:dyDescent="0.3">
      <c r="A233" s="2"/>
      <c r="B233" s="2"/>
      <c r="C233" s="2"/>
      <c r="D233" s="2"/>
      <c r="E233" s="2"/>
      <c r="F233" s="2" t="s">
        <v>237</v>
      </c>
      <c r="G233" s="2"/>
      <c r="H233" s="2"/>
      <c r="I233" s="2"/>
      <c r="J233" s="5"/>
      <c r="K233" s="6"/>
      <c r="L233" s="6"/>
      <c r="M233" s="5"/>
      <c r="N233" s="6"/>
      <c r="O233" s="6"/>
      <c r="P233" s="5"/>
      <c r="Q233" s="6"/>
      <c r="R233" s="5"/>
      <c r="S233" s="6"/>
      <c r="T233" s="6"/>
      <c r="U233" s="5"/>
      <c r="V233" s="6"/>
      <c r="W233" s="5"/>
    </row>
    <row r="234" spans="1:23" x14ac:dyDescent="0.3">
      <c r="A234" s="2"/>
      <c r="B234" s="2"/>
      <c r="C234" s="2"/>
      <c r="D234" s="2"/>
      <c r="E234" s="2"/>
      <c r="F234" s="2"/>
      <c r="G234" s="2" t="s">
        <v>238</v>
      </c>
      <c r="H234" s="2"/>
      <c r="I234" s="2"/>
      <c r="J234" s="5">
        <v>0</v>
      </c>
      <c r="K234" s="6"/>
      <c r="L234" s="6"/>
      <c r="M234" s="5">
        <v>0</v>
      </c>
      <c r="N234" s="6"/>
      <c r="O234" s="6"/>
      <c r="P234" s="5">
        <v>3672.28</v>
      </c>
      <c r="Q234" s="6"/>
      <c r="R234" s="5"/>
      <c r="S234" s="6"/>
      <c r="T234" s="6"/>
      <c r="U234" s="5"/>
      <c r="V234" s="6"/>
      <c r="W234" s="5">
        <v>40000</v>
      </c>
    </row>
    <row r="235" spans="1:23" x14ac:dyDescent="0.3">
      <c r="A235" s="2"/>
      <c r="B235" s="2"/>
      <c r="C235" s="2"/>
      <c r="D235" s="2"/>
      <c r="E235" s="2"/>
      <c r="F235" s="2"/>
      <c r="G235" s="2" t="s">
        <v>239</v>
      </c>
      <c r="H235" s="2"/>
      <c r="I235" s="2"/>
      <c r="J235" s="5">
        <v>550</v>
      </c>
      <c r="K235" s="6"/>
      <c r="L235" s="6"/>
      <c r="M235" s="5">
        <v>550</v>
      </c>
      <c r="N235" s="6"/>
      <c r="O235" s="6"/>
      <c r="P235" s="5">
        <v>550</v>
      </c>
      <c r="Q235" s="6"/>
      <c r="R235" s="5">
        <v>550</v>
      </c>
      <c r="S235" s="6"/>
      <c r="T235" s="6"/>
      <c r="U235" s="5">
        <v>550</v>
      </c>
      <c r="V235" s="6"/>
      <c r="W235" s="5">
        <v>550</v>
      </c>
    </row>
    <row r="236" spans="1:23" ht="15" thickBot="1" x14ac:dyDescent="0.35">
      <c r="A236" s="2"/>
      <c r="B236" s="2"/>
      <c r="C236" s="2"/>
      <c r="D236" s="2"/>
      <c r="E236" s="2"/>
      <c r="F236" s="2"/>
      <c r="G236" s="2" t="s">
        <v>240</v>
      </c>
      <c r="H236" s="2"/>
      <c r="I236" s="2"/>
      <c r="J236" s="9">
        <v>1727.8</v>
      </c>
      <c r="K236" s="6"/>
      <c r="L236" s="6"/>
      <c r="M236" s="9">
        <v>7062.79</v>
      </c>
      <c r="N236" s="6"/>
      <c r="O236" s="6"/>
      <c r="P236" s="9">
        <v>13318.7</v>
      </c>
      <c r="Q236" s="6"/>
      <c r="R236" s="9">
        <v>15000</v>
      </c>
      <c r="S236" s="6"/>
      <c r="T236" s="6"/>
      <c r="U236" s="9">
        <v>10500</v>
      </c>
      <c r="V236" s="6"/>
      <c r="W236" s="9">
        <v>10500</v>
      </c>
    </row>
    <row r="237" spans="1:23" x14ac:dyDescent="0.3">
      <c r="A237" s="2"/>
      <c r="B237" s="2"/>
      <c r="C237" s="2"/>
      <c r="D237" s="2"/>
      <c r="E237" s="2"/>
      <c r="F237" s="2" t="s">
        <v>241</v>
      </c>
      <c r="G237" s="2"/>
      <c r="H237" s="2"/>
      <c r="I237" s="2"/>
      <c r="J237" s="5">
        <f>ROUND(SUM(J233:J236),5)</f>
        <v>2277.8000000000002</v>
      </c>
      <c r="K237" s="6"/>
      <c r="L237" s="6"/>
      <c r="M237" s="5">
        <f>ROUND(SUM(M233:M236),5)</f>
        <v>7612.79</v>
      </c>
      <c r="N237" s="6"/>
      <c r="O237" s="6"/>
      <c r="P237" s="5">
        <f>ROUND(SUM(P233:P236),5)</f>
        <v>17540.98</v>
      </c>
      <c r="Q237" s="6"/>
      <c r="R237" s="5">
        <f>ROUND(SUM(R233:R236),5)</f>
        <v>15550</v>
      </c>
      <c r="S237" s="6"/>
      <c r="T237" s="6"/>
      <c r="U237" s="5">
        <f>ROUND(SUM(U233:U236),5)</f>
        <v>11050</v>
      </c>
      <c r="V237" s="6"/>
      <c r="W237" s="5">
        <f>ROUND(SUM(W233:W236),5)</f>
        <v>51050</v>
      </c>
    </row>
    <row r="238" spans="1:23" ht="15" thickBot="1" x14ac:dyDescent="0.35">
      <c r="A238" s="2"/>
      <c r="B238" s="2"/>
      <c r="C238" s="2"/>
      <c r="D238" s="2"/>
      <c r="E238" s="2"/>
      <c r="F238" s="2" t="s">
        <v>242</v>
      </c>
      <c r="G238" s="2"/>
      <c r="H238" s="2"/>
      <c r="I238" s="2"/>
      <c r="J238" s="9">
        <v>0</v>
      </c>
      <c r="K238" s="6"/>
      <c r="L238" s="6"/>
      <c r="M238" s="9">
        <v>0</v>
      </c>
      <c r="N238" s="6"/>
      <c r="O238" s="6"/>
      <c r="P238" s="9">
        <v>1525</v>
      </c>
      <c r="Q238" s="6"/>
      <c r="R238" s="9"/>
      <c r="S238" s="6"/>
      <c r="T238" s="6"/>
      <c r="U238" s="9"/>
      <c r="V238" s="6"/>
      <c r="W238" s="9"/>
    </row>
    <row r="239" spans="1:23" x14ac:dyDescent="0.3">
      <c r="A239" s="2"/>
      <c r="B239" s="2"/>
      <c r="C239" s="2"/>
      <c r="D239" s="2"/>
      <c r="E239" s="2" t="s">
        <v>243</v>
      </c>
      <c r="F239" s="2"/>
      <c r="G239" s="2"/>
      <c r="H239" s="2"/>
      <c r="I239" s="2"/>
      <c r="J239" s="5">
        <f>ROUND(SUM(J228:J232)+SUM(J237:J238),5)</f>
        <v>6442.21</v>
      </c>
      <c r="K239" s="6"/>
      <c r="L239" s="6"/>
      <c r="M239" s="5">
        <f>ROUND(SUM(M228:M232)+SUM(M237:M238),5)</f>
        <v>9722.69</v>
      </c>
      <c r="N239" s="6"/>
      <c r="O239" s="6"/>
      <c r="P239" s="5">
        <f>ROUND(SUM(P228:P232)+SUM(P237:P238),5)</f>
        <v>21471.87</v>
      </c>
      <c r="Q239" s="6"/>
      <c r="R239" s="5">
        <f>ROUND(SUM(R228:R232)+SUM(R237:R238),5)</f>
        <v>25550</v>
      </c>
      <c r="S239" s="6"/>
      <c r="T239" s="6"/>
      <c r="U239" s="5">
        <f>ROUND(SUM(U228:U232)+SUM(U237:U238),5)</f>
        <v>36400</v>
      </c>
      <c r="V239" s="6"/>
      <c r="W239" s="5">
        <f>ROUND(SUM(W228:W232)+SUM(W237:W238),5)</f>
        <v>102400</v>
      </c>
    </row>
    <row r="240" spans="1:23" ht="15" thickBot="1" x14ac:dyDescent="0.35">
      <c r="A240" s="2"/>
      <c r="B240" s="2"/>
      <c r="C240" s="2"/>
      <c r="D240" s="2"/>
      <c r="E240" s="2" t="s">
        <v>244</v>
      </c>
      <c r="F240" s="2"/>
      <c r="G240" s="2"/>
      <c r="H240" s="2"/>
      <c r="I240" s="2"/>
      <c r="J240" s="5">
        <v>0</v>
      </c>
      <c r="K240" s="6"/>
      <c r="L240" s="6"/>
      <c r="M240" s="5">
        <v>0</v>
      </c>
      <c r="N240" s="6"/>
      <c r="O240" s="6"/>
      <c r="P240" s="5">
        <v>732.69</v>
      </c>
      <c r="Q240" s="6"/>
      <c r="R240" s="5"/>
      <c r="S240" s="6"/>
      <c r="T240" s="6"/>
      <c r="U240" s="5"/>
      <c r="V240" s="6"/>
      <c r="W240" s="5"/>
    </row>
    <row r="241" spans="1:23" ht="15" thickBot="1" x14ac:dyDescent="0.35">
      <c r="A241" s="2"/>
      <c r="B241" s="2"/>
      <c r="C241" s="2"/>
      <c r="D241" s="2" t="s">
        <v>245</v>
      </c>
      <c r="E241" s="2"/>
      <c r="F241" s="2"/>
      <c r="G241" s="2"/>
      <c r="H241" s="2"/>
      <c r="I241" s="2"/>
      <c r="J241" s="8">
        <f>ROUND(J31+J37+J146+J151+J160+J204+J209+J227+SUM(J239:J240),5)</f>
        <v>906944.76</v>
      </c>
      <c r="K241" s="6"/>
      <c r="L241" s="6"/>
      <c r="M241" s="8">
        <f>ROUND(M31+M37+M146+M151+M160+M204+M209+M227+SUM(M239:M240),5)</f>
        <v>936685.42</v>
      </c>
      <c r="N241" s="6"/>
      <c r="O241" s="6"/>
      <c r="P241" s="8">
        <f>ROUND(P31+P37+P146+P151+P160+P204+P209+P227+SUM(P239:P240),5)</f>
        <v>971173.31</v>
      </c>
      <c r="Q241" s="6"/>
      <c r="R241" s="8">
        <f>ROUND(R31+R37+R146+R151+R160+R204+R209+R227+SUM(R239:R240),5)</f>
        <v>1174210.3799999999</v>
      </c>
      <c r="S241" s="6"/>
      <c r="T241" s="6"/>
      <c r="U241" s="8">
        <f>ROUND(U31+U37+U146+U151+U160+U204+U209+U227+SUM(U239:U240),5)</f>
        <v>1205449.6000000001</v>
      </c>
      <c r="V241" s="6"/>
      <c r="W241" s="8">
        <f>ROUND(W31+W37+W146+W151+W160+W204+W209+W227+SUM(W239:W240),5)</f>
        <v>1660427.09</v>
      </c>
    </row>
    <row r="242" spans="1:23" x14ac:dyDescent="0.3">
      <c r="A242" s="2"/>
      <c r="B242" s="2" t="s">
        <v>246</v>
      </c>
      <c r="C242" s="2"/>
      <c r="D242" s="2"/>
      <c r="E242" s="2"/>
      <c r="F242" s="2"/>
      <c r="G242" s="2"/>
      <c r="H242" s="2"/>
      <c r="I242" s="2"/>
      <c r="J242" s="5">
        <f>ROUND(J3+J30-J241,5)</f>
        <v>112555.82</v>
      </c>
      <c r="K242" s="6"/>
      <c r="L242" s="6"/>
      <c r="M242" s="5">
        <f>ROUND(M3+M30-M241,5)</f>
        <v>71843.63</v>
      </c>
      <c r="N242" s="6"/>
      <c r="O242" s="6"/>
      <c r="P242" s="5">
        <f>ROUND(P3+P30-P241,5)</f>
        <v>184508.66</v>
      </c>
      <c r="Q242" s="6"/>
      <c r="R242" s="5">
        <f>ROUND(R3+R30-R241,5)</f>
        <v>20084.62</v>
      </c>
      <c r="S242" s="6"/>
      <c r="T242" s="6"/>
      <c r="U242" s="5">
        <f>ROUND(U3+U30-U241,5)</f>
        <v>79852.399999999994</v>
      </c>
      <c r="V242" s="6"/>
      <c r="W242" s="5">
        <f>ROUND(W3+W30-W241,5)</f>
        <v>213229.58</v>
      </c>
    </row>
    <row r="243" spans="1:23" x14ac:dyDescent="0.3">
      <c r="A243" s="2"/>
      <c r="B243" s="2" t="s">
        <v>247</v>
      </c>
      <c r="C243" s="2"/>
      <c r="D243" s="2"/>
      <c r="E243" s="2"/>
      <c r="F243" s="2"/>
      <c r="G243" s="2"/>
      <c r="H243" s="2"/>
      <c r="I243" s="2"/>
      <c r="J243" s="5"/>
      <c r="K243" s="6"/>
      <c r="L243" s="6"/>
      <c r="M243" s="5"/>
      <c r="N243" s="6"/>
      <c r="O243" s="6"/>
      <c r="P243" s="5"/>
      <c r="Q243" s="6"/>
      <c r="R243" s="5"/>
      <c r="S243" s="6"/>
      <c r="T243" s="6"/>
      <c r="U243" s="5"/>
      <c r="V243" s="6"/>
      <c r="W243" s="5"/>
    </row>
    <row r="244" spans="1:23" x14ac:dyDescent="0.3">
      <c r="A244" s="2"/>
      <c r="B244" s="2"/>
      <c r="C244" s="2" t="s">
        <v>248</v>
      </c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/>
      <c r="D245" s="2" t="s">
        <v>249</v>
      </c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/>
      <c r="E246" s="2" t="s">
        <v>250</v>
      </c>
      <c r="F246" s="2"/>
      <c r="G246" s="2"/>
      <c r="H246" s="2"/>
      <c r="I246" s="2"/>
      <c r="J246" s="5">
        <v>0</v>
      </c>
      <c r="K246" s="6"/>
      <c r="L246" s="6"/>
      <c r="M246" s="5">
        <v>0</v>
      </c>
      <c r="N246" s="6"/>
      <c r="O246" s="6"/>
      <c r="P246" s="5">
        <v>1157.58</v>
      </c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251</v>
      </c>
      <c r="F247" s="2"/>
      <c r="G247" s="2"/>
      <c r="H247" s="2"/>
      <c r="I247" s="2"/>
      <c r="J247" s="5">
        <v>0</v>
      </c>
      <c r="K247" s="6"/>
      <c r="L247" s="6"/>
      <c r="M247" s="5">
        <v>8730</v>
      </c>
      <c r="N247" s="6"/>
      <c r="O247" s="6"/>
      <c r="P247" s="5">
        <v>0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252</v>
      </c>
      <c r="F248" s="2"/>
      <c r="G248" s="2"/>
      <c r="H248" s="2"/>
      <c r="I248" s="2"/>
      <c r="J248" s="5">
        <v>0</v>
      </c>
      <c r="K248" s="6"/>
      <c r="L248" s="6"/>
      <c r="M248" s="5">
        <v>5512.83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253</v>
      </c>
      <c r="F249" s="2"/>
      <c r="G249" s="2"/>
      <c r="H249" s="2"/>
      <c r="I249" s="2"/>
      <c r="J249" s="5">
        <v>0</v>
      </c>
      <c r="K249" s="6"/>
      <c r="L249" s="6"/>
      <c r="M249" s="5">
        <v>5394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254</v>
      </c>
      <c r="F250" s="2"/>
      <c r="G250" s="2"/>
      <c r="H250" s="2"/>
      <c r="I250" s="2"/>
      <c r="J250" s="5">
        <v>3113.89</v>
      </c>
      <c r="K250" s="6"/>
      <c r="L250" s="6"/>
      <c r="M250" s="5">
        <v>0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255</v>
      </c>
      <c r="F251" s="2"/>
      <c r="G251" s="2"/>
      <c r="H251" s="2"/>
      <c r="I251" s="2"/>
      <c r="J251" s="5">
        <v>30647</v>
      </c>
      <c r="K251" s="6"/>
      <c r="L251" s="6"/>
      <c r="M251" s="5">
        <v>28795.32</v>
      </c>
      <c r="N251" s="6"/>
      <c r="O251" s="6"/>
      <c r="P251" s="5">
        <v>7367.8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256</v>
      </c>
      <c r="F252" s="2"/>
      <c r="G252" s="2"/>
      <c r="H252" s="2"/>
      <c r="I252" s="2"/>
      <c r="J252" s="5">
        <v>0</v>
      </c>
      <c r="K252" s="6"/>
      <c r="L252" s="6"/>
      <c r="M252" s="5">
        <v>2281</v>
      </c>
      <c r="N252" s="6"/>
      <c r="O252" s="6"/>
      <c r="P252" s="5">
        <v>0</v>
      </c>
      <c r="Q252" s="6"/>
      <c r="R252" s="5"/>
      <c r="S252" s="6"/>
      <c r="T252" s="6"/>
      <c r="U252" s="5"/>
      <c r="V252" s="6"/>
      <c r="W252" s="5"/>
    </row>
    <row r="253" spans="1:23" ht="15" thickBot="1" x14ac:dyDescent="0.35">
      <c r="A253" s="2"/>
      <c r="B253" s="2"/>
      <c r="C253" s="2"/>
      <c r="D253" s="2"/>
      <c r="E253" s="2" t="s">
        <v>257</v>
      </c>
      <c r="F253" s="2"/>
      <c r="G253" s="2"/>
      <c r="H253" s="2"/>
      <c r="I253" s="2"/>
      <c r="J253" s="9">
        <v>5226.6400000000003</v>
      </c>
      <c r="K253" s="6"/>
      <c r="L253" s="6"/>
      <c r="M253" s="9">
        <v>0</v>
      </c>
      <c r="N253" s="6"/>
      <c r="O253" s="6"/>
      <c r="P253" s="9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 t="s">
        <v>258</v>
      </c>
      <c r="E254" s="2"/>
      <c r="F254" s="2"/>
      <c r="G254" s="2"/>
      <c r="H254" s="2"/>
      <c r="I254" s="2"/>
      <c r="J254" s="5">
        <f>ROUND(SUM(J245:J253),5)</f>
        <v>38987.53</v>
      </c>
      <c r="K254" s="6"/>
      <c r="L254" s="6"/>
      <c r="M254" s="5">
        <f>ROUND(SUM(M245:M253),5)</f>
        <v>50713.15</v>
      </c>
      <c r="N254" s="6"/>
      <c r="O254" s="6"/>
      <c r="P254" s="5">
        <f>ROUND(SUM(P245:P253),5)</f>
        <v>8525.3799999999992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259</v>
      </c>
      <c r="E255" s="2"/>
      <c r="F255" s="2"/>
      <c r="G255" s="2"/>
      <c r="H255" s="2"/>
      <c r="I255" s="2"/>
      <c r="J255" s="5"/>
      <c r="K255" s="6"/>
      <c r="L255" s="6"/>
      <c r="M255" s="5"/>
      <c r="N255" s="6"/>
      <c r="O255" s="6"/>
      <c r="P255" s="5"/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/>
      <c r="E256" s="2" t="s">
        <v>260</v>
      </c>
      <c r="F256" s="2"/>
      <c r="G256" s="2"/>
      <c r="H256" s="2"/>
      <c r="I256" s="2"/>
      <c r="J256" s="5">
        <v>1806.25</v>
      </c>
      <c r="K256" s="6"/>
      <c r="L256" s="6"/>
      <c r="M256" s="5">
        <v>2515.5</v>
      </c>
      <c r="N256" s="6"/>
      <c r="O256" s="6"/>
      <c r="P256" s="5">
        <v>1055</v>
      </c>
      <c r="Q256" s="6"/>
      <c r="R256" s="5"/>
      <c r="S256" s="6"/>
      <c r="T256" s="6"/>
      <c r="U256" s="5">
        <v>2000</v>
      </c>
      <c r="V256" s="6"/>
      <c r="W256" s="5">
        <v>2000</v>
      </c>
    </row>
    <row r="257" spans="1:23" x14ac:dyDescent="0.3">
      <c r="A257" s="2"/>
      <c r="B257" s="2"/>
      <c r="C257" s="2"/>
      <c r="D257" s="2"/>
      <c r="E257" s="2" t="s">
        <v>261</v>
      </c>
      <c r="F257" s="2"/>
      <c r="G257" s="2"/>
      <c r="H257" s="2"/>
      <c r="I257" s="2"/>
      <c r="J257" s="5">
        <v>5500</v>
      </c>
      <c r="K257" s="6"/>
      <c r="L257" s="6"/>
      <c r="M257" s="5">
        <v>2000</v>
      </c>
      <c r="N257" s="6"/>
      <c r="O257" s="6"/>
      <c r="P257" s="5">
        <v>0</v>
      </c>
      <c r="Q257" s="6"/>
      <c r="R257" s="5"/>
      <c r="S257" s="6"/>
      <c r="T257" s="6"/>
      <c r="U257" s="5"/>
      <c r="V257" s="6"/>
      <c r="W257" s="5"/>
    </row>
    <row r="258" spans="1:23" x14ac:dyDescent="0.3">
      <c r="A258" s="2"/>
      <c r="B258" s="2"/>
      <c r="C258" s="2"/>
      <c r="D258" s="2"/>
      <c r="E258" s="2" t="s">
        <v>262</v>
      </c>
      <c r="F258" s="2"/>
      <c r="G258" s="2"/>
      <c r="H258" s="2"/>
      <c r="I258" s="2"/>
      <c r="J258" s="5">
        <v>0</v>
      </c>
      <c r="K258" s="6"/>
      <c r="L258" s="6"/>
      <c r="M258" s="5">
        <v>5317.2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263</v>
      </c>
      <c r="F259" s="2"/>
      <c r="G259" s="2"/>
      <c r="H259" s="2"/>
      <c r="I259" s="2"/>
      <c r="J259" s="5">
        <v>13</v>
      </c>
      <c r="K259" s="6"/>
      <c r="L259" s="6"/>
      <c r="M259" s="5">
        <v>0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264</v>
      </c>
      <c r="F260" s="2"/>
      <c r="G260" s="2"/>
      <c r="H260" s="2"/>
      <c r="I260" s="2"/>
      <c r="J260" s="5"/>
      <c r="K260" s="6"/>
      <c r="L260" s="6"/>
      <c r="M260" s="5"/>
      <c r="N260" s="6"/>
      <c r="O260" s="6"/>
      <c r="P260" s="5"/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/>
      <c r="F261" s="2" t="s">
        <v>265</v>
      </c>
      <c r="G261" s="2"/>
      <c r="H261" s="2"/>
      <c r="I261" s="2"/>
      <c r="J261" s="5">
        <v>50228.65</v>
      </c>
      <c r="K261" s="6"/>
      <c r="L261" s="6"/>
      <c r="M261" s="5">
        <v>67765.06</v>
      </c>
      <c r="N261" s="6"/>
      <c r="O261" s="6"/>
      <c r="P261" s="5">
        <v>40340.720000000001</v>
      </c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266</v>
      </c>
      <c r="G262" s="2"/>
      <c r="H262" s="2"/>
      <c r="I262" s="2"/>
      <c r="J262" s="5">
        <v>13141.27</v>
      </c>
      <c r="K262" s="6"/>
      <c r="L262" s="6"/>
      <c r="M262" s="5">
        <v>18333.5</v>
      </c>
      <c r="N262" s="6"/>
      <c r="O262" s="6"/>
      <c r="P262" s="5">
        <v>33415.94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267</v>
      </c>
      <c r="G263" s="2"/>
      <c r="H263" s="2"/>
      <c r="I263" s="2"/>
      <c r="J263" s="5">
        <v>15389.7</v>
      </c>
      <c r="K263" s="6"/>
      <c r="L263" s="6"/>
      <c r="M263" s="5">
        <v>11705.53</v>
      </c>
      <c r="N263" s="6"/>
      <c r="O263" s="6"/>
      <c r="P263" s="5">
        <v>9993.5300000000007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268</v>
      </c>
      <c r="G264" s="2"/>
      <c r="H264" s="2"/>
      <c r="I264" s="2"/>
      <c r="J264" s="5">
        <v>17983.38</v>
      </c>
      <c r="K264" s="6"/>
      <c r="L264" s="6"/>
      <c r="M264" s="5">
        <v>-2022.24</v>
      </c>
      <c r="N264" s="6"/>
      <c r="O264" s="6"/>
      <c r="P264" s="5">
        <v>5814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269</v>
      </c>
      <c r="G265" s="2"/>
      <c r="H265" s="2"/>
      <c r="I265" s="2"/>
      <c r="J265" s="5">
        <v>0</v>
      </c>
      <c r="K265" s="6"/>
      <c r="L265" s="6"/>
      <c r="M265" s="5">
        <v>1114.6500000000001</v>
      </c>
      <c r="N265" s="6"/>
      <c r="O265" s="6"/>
      <c r="P265" s="5">
        <v>0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270</v>
      </c>
      <c r="G266" s="2"/>
      <c r="H266" s="2"/>
      <c r="I266" s="2"/>
      <c r="J266" s="5">
        <v>483.48</v>
      </c>
      <c r="K266" s="6"/>
      <c r="L266" s="6"/>
      <c r="M266" s="5">
        <v>827.68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271</v>
      </c>
      <c r="G267" s="2"/>
      <c r="H267" s="2"/>
      <c r="I267" s="2"/>
      <c r="J267" s="5">
        <v>1184.4100000000001</v>
      </c>
      <c r="K267" s="6"/>
      <c r="L267" s="6"/>
      <c r="M267" s="5">
        <v>3520.91</v>
      </c>
      <c r="N267" s="6"/>
      <c r="O267" s="6"/>
      <c r="P267" s="5">
        <v>1613.97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272</v>
      </c>
      <c r="G268" s="2"/>
      <c r="H268" s="2"/>
      <c r="I268" s="2"/>
      <c r="J268" s="5">
        <v>1282.79</v>
      </c>
      <c r="K268" s="6"/>
      <c r="L268" s="6"/>
      <c r="M268" s="5">
        <v>1032.67</v>
      </c>
      <c r="N268" s="6"/>
      <c r="O268" s="6"/>
      <c r="P268" s="5">
        <v>564.14</v>
      </c>
      <c r="Q268" s="6"/>
      <c r="R268" s="5"/>
      <c r="S268" s="6"/>
      <c r="T268" s="6"/>
      <c r="U268" s="5"/>
      <c r="V268" s="6"/>
      <c r="W268" s="5"/>
    </row>
    <row r="269" spans="1:23" ht="15" thickBot="1" x14ac:dyDescent="0.35">
      <c r="A269" s="2"/>
      <c r="B269" s="2"/>
      <c r="C269" s="2"/>
      <c r="D269" s="2"/>
      <c r="E269" s="2"/>
      <c r="F269" s="2" t="s">
        <v>273</v>
      </c>
      <c r="G269" s="2"/>
      <c r="H269" s="2"/>
      <c r="I269" s="2"/>
      <c r="J269" s="9">
        <v>85605.79</v>
      </c>
      <c r="K269" s="6"/>
      <c r="L269" s="6"/>
      <c r="M269" s="9">
        <v>0</v>
      </c>
      <c r="N269" s="6"/>
      <c r="O269" s="6"/>
      <c r="P269" s="9">
        <v>0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 t="s">
        <v>274</v>
      </c>
      <c r="F270" s="2"/>
      <c r="G270" s="2"/>
      <c r="H270" s="2"/>
      <c r="I270" s="2"/>
      <c r="J270" s="5">
        <f>ROUND(SUM(J260:J269),5)</f>
        <v>185299.47</v>
      </c>
      <c r="K270" s="6"/>
      <c r="L270" s="6"/>
      <c r="M270" s="5">
        <f>ROUND(SUM(M260:M269),5)</f>
        <v>102277.75999999999</v>
      </c>
      <c r="N270" s="6"/>
      <c r="O270" s="6"/>
      <c r="P270" s="5">
        <f>ROUND(SUM(P260:P269),5)</f>
        <v>91742.3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275</v>
      </c>
      <c r="F271" s="2"/>
      <c r="G271" s="2"/>
      <c r="H271" s="2"/>
      <c r="I271" s="2"/>
      <c r="J271" s="5">
        <v>0</v>
      </c>
      <c r="K271" s="6"/>
      <c r="L271" s="6"/>
      <c r="M271" s="5">
        <v>0</v>
      </c>
      <c r="N271" s="6"/>
      <c r="O271" s="6"/>
      <c r="P271" s="5">
        <v>0</v>
      </c>
      <c r="Q271" s="6"/>
      <c r="R271" s="5"/>
      <c r="S271" s="6"/>
      <c r="T271" s="6"/>
      <c r="U271" s="5"/>
      <c r="V271" s="6"/>
      <c r="W271" s="5"/>
    </row>
    <row r="272" spans="1:23" ht="15" thickBot="1" x14ac:dyDescent="0.35">
      <c r="A272" s="2"/>
      <c r="B272" s="2"/>
      <c r="C272" s="2"/>
      <c r="D272" s="2"/>
      <c r="E272" s="2" t="s">
        <v>276</v>
      </c>
      <c r="F272" s="2"/>
      <c r="G272" s="2"/>
      <c r="H272" s="2"/>
      <c r="I272" s="2"/>
      <c r="J272" s="5">
        <v>458.56</v>
      </c>
      <c r="K272" s="6"/>
      <c r="L272" s="6"/>
      <c r="M272" s="5">
        <v>0</v>
      </c>
      <c r="N272" s="6"/>
      <c r="O272" s="6"/>
      <c r="P272" s="5">
        <v>2520</v>
      </c>
      <c r="Q272" s="6"/>
      <c r="R272" s="5"/>
      <c r="S272" s="6"/>
      <c r="T272" s="6"/>
      <c r="U272" s="5"/>
      <c r="V272" s="6"/>
      <c r="W272" s="5"/>
    </row>
    <row r="273" spans="1:23" ht="15" thickBot="1" x14ac:dyDescent="0.35">
      <c r="A273" s="2"/>
      <c r="B273" s="2"/>
      <c r="C273" s="2"/>
      <c r="D273" s="2" t="s">
        <v>277</v>
      </c>
      <c r="E273" s="2"/>
      <c r="F273" s="2"/>
      <c r="G273" s="2"/>
      <c r="H273" s="2"/>
      <c r="I273" s="2"/>
      <c r="J273" s="8">
        <f>ROUND(SUM(J255:J259)+SUM(J270:J272),5)</f>
        <v>193077.28</v>
      </c>
      <c r="K273" s="6"/>
      <c r="L273" s="6"/>
      <c r="M273" s="8">
        <f>ROUND(SUM(M255:M259)+SUM(M270:M272),5)</f>
        <v>112110.46</v>
      </c>
      <c r="N273" s="6"/>
      <c r="O273" s="6"/>
      <c r="P273" s="8">
        <f>ROUND(SUM(P255:P259)+SUM(P270:P272),5)</f>
        <v>95317.3</v>
      </c>
      <c r="Q273" s="6"/>
      <c r="R273" s="5"/>
      <c r="S273" s="6"/>
      <c r="T273" s="6"/>
      <c r="U273" s="8">
        <f>ROUND(SUM(U255:U259)+SUM(U270:U272),5)</f>
        <v>2000</v>
      </c>
      <c r="V273" s="6"/>
      <c r="W273" s="8">
        <f>ROUND(SUM(W255:W259)+SUM(W270:W272),5)</f>
        <v>2000</v>
      </c>
    </row>
    <row r="274" spans="1:23" x14ac:dyDescent="0.3">
      <c r="A274" s="2"/>
      <c r="B274" s="2"/>
      <c r="C274" s="2" t="s">
        <v>278</v>
      </c>
      <c r="D274" s="2"/>
      <c r="E274" s="2"/>
      <c r="F274" s="2"/>
      <c r="G274" s="2"/>
      <c r="H274" s="2"/>
      <c r="I274" s="2"/>
      <c r="J274" s="5">
        <f>ROUND(J244+J254+J273,5)</f>
        <v>232064.81</v>
      </c>
      <c r="K274" s="6"/>
      <c r="L274" s="6"/>
      <c r="M274" s="5">
        <f>ROUND(M244+M254+M273,5)</f>
        <v>162823.60999999999</v>
      </c>
      <c r="N274" s="6"/>
      <c r="O274" s="6"/>
      <c r="P274" s="5">
        <f>ROUND(P244+P254+P273,5)</f>
        <v>103842.68</v>
      </c>
      <c r="Q274" s="6"/>
      <c r="R274" s="5"/>
      <c r="S274" s="6"/>
      <c r="T274" s="6"/>
      <c r="U274" s="5">
        <f>ROUND(U244+U254+U273,5)</f>
        <v>2000</v>
      </c>
      <c r="V274" s="6"/>
      <c r="W274" s="5">
        <f>ROUND(W244+W254+W273,5)</f>
        <v>2000</v>
      </c>
    </row>
    <row r="275" spans="1:23" x14ac:dyDescent="0.3">
      <c r="A275" s="2"/>
      <c r="B275" s="2"/>
      <c r="C275" s="2" t="s">
        <v>279</v>
      </c>
      <c r="D275" s="2"/>
      <c r="E275" s="2"/>
      <c r="F275" s="2"/>
      <c r="G275" s="2"/>
      <c r="H275" s="2"/>
      <c r="I275" s="2"/>
      <c r="J275" s="5"/>
      <c r="K275" s="6"/>
      <c r="L275" s="6"/>
      <c r="M275" s="5"/>
      <c r="N275" s="6"/>
      <c r="O275" s="6"/>
      <c r="P275" s="5"/>
      <c r="Q275" s="6"/>
      <c r="R275" s="5"/>
      <c r="S275" s="6"/>
      <c r="T275" s="6"/>
      <c r="U275" s="5"/>
      <c r="V275" s="6"/>
      <c r="W275" s="5"/>
    </row>
    <row r="276" spans="1:23" x14ac:dyDescent="0.3">
      <c r="A276" s="2"/>
      <c r="B276" s="2"/>
      <c r="C276" s="2"/>
      <c r="D276" s="2" t="s">
        <v>280</v>
      </c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/>
      <c r="E277" s="2" t="s">
        <v>281</v>
      </c>
      <c r="F277" s="2"/>
      <c r="G277" s="2"/>
      <c r="H277" s="2"/>
      <c r="I277" s="2"/>
      <c r="J277" s="5">
        <v>5460</v>
      </c>
      <c r="K277" s="6"/>
      <c r="L277" s="6"/>
      <c r="M277" s="5">
        <v>0</v>
      </c>
      <c r="N277" s="6"/>
      <c r="O277" s="6"/>
      <c r="P277" s="5">
        <v>0</v>
      </c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282</v>
      </c>
      <c r="F278" s="2"/>
      <c r="G278" s="2"/>
      <c r="H278" s="2"/>
      <c r="I278" s="2"/>
      <c r="J278" s="5">
        <v>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283</v>
      </c>
      <c r="F279" s="2"/>
      <c r="G279" s="2"/>
      <c r="H279" s="2"/>
      <c r="I279" s="2"/>
      <c r="J279" s="5"/>
      <c r="K279" s="6"/>
      <c r="L279" s="6"/>
      <c r="M279" s="5"/>
      <c r="N279" s="6"/>
      <c r="O279" s="6"/>
      <c r="P279" s="5"/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/>
      <c r="F280" s="2" t="s">
        <v>284</v>
      </c>
      <c r="G280" s="2"/>
      <c r="H280" s="2"/>
      <c r="I280" s="2"/>
      <c r="J280" s="5">
        <v>0</v>
      </c>
      <c r="K280" s="6"/>
      <c r="L280" s="6"/>
      <c r="M280" s="5">
        <v>4547.93</v>
      </c>
      <c r="N280" s="6"/>
      <c r="O280" s="6"/>
      <c r="P280" s="5">
        <v>0</v>
      </c>
      <c r="Q280" s="6"/>
      <c r="R280" s="5"/>
      <c r="S280" s="6"/>
      <c r="T280" s="6"/>
      <c r="U280" s="5"/>
      <c r="V280" s="6"/>
      <c r="W280" s="5"/>
    </row>
    <row r="281" spans="1:23" ht="15" thickBot="1" x14ac:dyDescent="0.35">
      <c r="A281" s="2"/>
      <c r="B281" s="2"/>
      <c r="C281" s="2"/>
      <c r="D281" s="2"/>
      <c r="E281" s="2"/>
      <c r="F281" s="2" t="s">
        <v>285</v>
      </c>
      <c r="G281" s="2"/>
      <c r="H281" s="2"/>
      <c r="I281" s="2"/>
      <c r="J281" s="9">
        <v>750</v>
      </c>
      <c r="K281" s="6"/>
      <c r="L281" s="6"/>
      <c r="M281" s="9">
        <v>0</v>
      </c>
      <c r="N281" s="6"/>
      <c r="O281" s="6"/>
      <c r="P281" s="9">
        <v>207.94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 t="s">
        <v>286</v>
      </c>
      <c r="F282" s="2"/>
      <c r="G282" s="2"/>
      <c r="H282" s="2"/>
      <c r="I282" s="2"/>
      <c r="J282" s="5">
        <f>ROUND(SUM(J279:J281),5)</f>
        <v>750</v>
      </c>
      <c r="K282" s="6"/>
      <c r="L282" s="6"/>
      <c r="M282" s="5">
        <f>ROUND(SUM(M279:M281),5)</f>
        <v>4547.93</v>
      </c>
      <c r="N282" s="6"/>
      <c r="O282" s="6"/>
      <c r="P282" s="5">
        <f>ROUND(SUM(P279:P281),5)</f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287</v>
      </c>
      <c r="F283" s="2"/>
      <c r="G283" s="2"/>
      <c r="H283" s="2"/>
      <c r="I283" s="2"/>
      <c r="J283" s="5">
        <v>33840</v>
      </c>
      <c r="K283" s="6"/>
      <c r="L283" s="6"/>
      <c r="M283" s="5">
        <v>72141.240000000005</v>
      </c>
      <c r="N283" s="6"/>
      <c r="O283" s="6"/>
      <c r="P283" s="5">
        <v>0</v>
      </c>
      <c r="Q283" s="6"/>
      <c r="R283" s="5"/>
      <c r="S283" s="6"/>
      <c r="T283" s="6"/>
      <c r="U283" s="5"/>
      <c r="V283" s="6"/>
      <c r="W283" s="5"/>
    </row>
    <row r="284" spans="1:23" ht="15" thickBot="1" x14ac:dyDescent="0.35">
      <c r="A284" s="2"/>
      <c r="B284" s="2"/>
      <c r="C284" s="2"/>
      <c r="D284" s="2"/>
      <c r="E284" s="2" t="s">
        <v>288</v>
      </c>
      <c r="F284" s="2"/>
      <c r="G284" s="2"/>
      <c r="H284" s="2"/>
      <c r="I284" s="2"/>
      <c r="J284" s="9">
        <v>0</v>
      </c>
      <c r="K284" s="6"/>
      <c r="L284" s="6"/>
      <c r="M284" s="9">
        <v>9240.27</v>
      </c>
      <c r="N284" s="6"/>
      <c r="O284" s="6"/>
      <c r="P284" s="9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 t="s">
        <v>289</v>
      </c>
      <c r="E285" s="2"/>
      <c r="F285" s="2"/>
      <c r="G285" s="2"/>
      <c r="H285" s="2"/>
      <c r="I285" s="2"/>
      <c r="J285" s="5">
        <f>ROUND(SUM(J276:J278)+SUM(J282:J284),5)</f>
        <v>40050</v>
      </c>
      <c r="K285" s="6"/>
      <c r="L285" s="6"/>
      <c r="M285" s="5">
        <f>ROUND(SUM(M276:M278)+SUM(M282:M284),5)</f>
        <v>85929.44</v>
      </c>
      <c r="N285" s="6"/>
      <c r="O285" s="6"/>
      <c r="P285" s="5">
        <f>ROUND(SUM(P276:P278)+SUM(P282:P284),5)</f>
        <v>207.94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290</v>
      </c>
      <c r="E286" s="2"/>
      <c r="F286" s="2"/>
      <c r="G286" s="2"/>
      <c r="H286" s="2"/>
      <c r="I286" s="2"/>
      <c r="J286" s="5"/>
      <c r="K286" s="6"/>
      <c r="L286" s="6"/>
      <c r="M286" s="5"/>
      <c r="N286" s="6"/>
      <c r="O286" s="6"/>
      <c r="P286" s="5"/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/>
      <c r="E287" s="2" t="s">
        <v>291</v>
      </c>
      <c r="F287" s="2"/>
      <c r="G287" s="2"/>
      <c r="H287" s="2"/>
      <c r="I287" s="2"/>
      <c r="J287" s="5">
        <v>0</v>
      </c>
      <c r="K287" s="6"/>
      <c r="L287" s="6"/>
      <c r="M287" s="5">
        <v>5567.2</v>
      </c>
      <c r="N287" s="6"/>
      <c r="O287" s="6"/>
      <c r="P287" s="5">
        <v>0</v>
      </c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292</v>
      </c>
      <c r="F288" s="2"/>
      <c r="G288" s="2"/>
      <c r="H288" s="2"/>
      <c r="I288" s="2"/>
      <c r="J288" s="5">
        <v>0</v>
      </c>
      <c r="K288" s="6"/>
      <c r="L288" s="6"/>
      <c r="M288" s="5">
        <v>76174.92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293</v>
      </c>
      <c r="F289" s="2"/>
      <c r="G289" s="2"/>
      <c r="H289" s="2"/>
      <c r="I289" s="2"/>
      <c r="J289" s="5">
        <v>0</v>
      </c>
      <c r="K289" s="6"/>
      <c r="L289" s="6"/>
      <c r="M289" s="5">
        <v>0</v>
      </c>
      <c r="N289" s="6"/>
      <c r="O289" s="6"/>
      <c r="P289" s="5">
        <v>15000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294</v>
      </c>
      <c r="F290" s="2"/>
      <c r="G290" s="2"/>
      <c r="H290" s="2"/>
      <c r="I290" s="2"/>
      <c r="J290" s="5"/>
      <c r="K290" s="6"/>
      <c r="L290" s="6"/>
      <c r="M290" s="5"/>
      <c r="N290" s="6"/>
      <c r="O290" s="6"/>
      <c r="P290" s="5"/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/>
      <c r="F291" s="2" t="s">
        <v>295</v>
      </c>
      <c r="G291" s="2"/>
      <c r="H291" s="2"/>
      <c r="I291" s="2"/>
      <c r="J291" s="5">
        <v>114879.55</v>
      </c>
      <c r="K291" s="6"/>
      <c r="L291" s="6"/>
      <c r="M291" s="5">
        <v>67765.06</v>
      </c>
      <c r="N291" s="6"/>
      <c r="O291" s="6"/>
      <c r="P291" s="5">
        <v>18698.32</v>
      </c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296</v>
      </c>
      <c r="G292" s="2"/>
      <c r="H292" s="2"/>
      <c r="I292" s="2"/>
      <c r="J292" s="5">
        <v>20614.97</v>
      </c>
      <c r="K292" s="6"/>
      <c r="L292" s="6"/>
      <c r="M292" s="5">
        <v>17697</v>
      </c>
      <c r="N292" s="6"/>
      <c r="O292" s="6"/>
      <c r="P292" s="5">
        <v>28800.27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297</v>
      </c>
      <c r="G293" s="2"/>
      <c r="H293" s="2"/>
      <c r="I293" s="2"/>
      <c r="J293" s="5">
        <v>28257.56</v>
      </c>
      <c r="K293" s="6"/>
      <c r="L293" s="6"/>
      <c r="M293" s="5">
        <v>11704.53</v>
      </c>
      <c r="N293" s="6"/>
      <c r="O293" s="6"/>
      <c r="P293" s="5">
        <v>5091.07</v>
      </c>
      <c r="Q293" s="6"/>
      <c r="R293" s="5"/>
      <c r="S293" s="6"/>
      <c r="T293" s="6"/>
      <c r="U293" s="5"/>
      <c r="V293" s="6"/>
      <c r="W293" s="5"/>
    </row>
    <row r="294" spans="1:23" ht="15" thickBot="1" x14ac:dyDescent="0.35">
      <c r="A294" s="2"/>
      <c r="B294" s="2"/>
      <c r="C294" s="2"/>
      <c r="D294" s="2"/>
      <c r="E294" s="2"/>
      <c r="F294" s="2" t="s">
        <v>298</v>
      </c>
      <c r="G294" s="2"/>
      <c r="H294" s="2"/>
      <c r="I294" s="2"/>
      <c r="J294" s="9">
        <v>0</v>
      </c>
      <c r="K294" s="6"/>
      <c r="L294" s="6"/>
      <c r="M294" s="9">
        <v>0</v>
      </c>
      <c r="N294" s="6"/>
      <c r="O294" s="6"/>
      <c r="P294" s="9">
        <v>844.56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 t="s">
        <v>299</v>
      </c>
      <c r="F295" s="2"/>
      <c r="G295" s="2"/>
      <c r="H295" s="2"/>
      <c r="I295" s="2"/>
      <c r="J295" s="5">
        <f>ROUND(SUM(J290:J294),5)</f>
        <v>163752.07999999999</v>
      </c>
      <c r="K295" s="6"/>
      <c r="L295" s="6"/>
      <c r="M295" s="5">
        <f>ROUND(SUM(M290:M294),5)</f>
        <v>97166.59</v>
      </c>
      <c r="N295" s="6"/>
      <c r="O295" s="6"/>
      <c r="P295" s="5">
        <f>ROUND(SUM(P290:P294),5)</f>
        <v>53434.22</v>
      </c>
      <c r="Q295" s="6"/>
      <c r="R295" s="5"/>
      <c r="S295" s="6"/>
      <c r="T295" s="6"/>
      <c r="U295" s="5"/>
      <c r="V295" s="6"/>
      <c r="W295" s="5"/>
    </row>
    <row r="296" spans="1:23" ht="15" thickBot="1" x14ac:dyDescent="0.35">
      <c r="A296" s="2"/>
      <c r="B296" s="2"/>
      <c r="C296" s="2"/>
      <c r="D296" s="2"/>
      <c r="E296" s="2" t="s">
        <v>300</v>
      </c>
      <c r="F296" s="2"/>
      <c r="G296" s="2"/>
      <c r="H296" s="2"/>
      <c r="I296" s="2"/>
      <c r="J296" s="9">
        <v>0</v>
      </c>
      <c r="K296" s="6"/>
      <c r="L296" s="6"/>
      <c r="M296" s="9">
        <v>0</v>
      </c>
      <c r="N296" s="6"/>
      <c r="O296" s="6"/>
      <c r="P296" s="9">
        <v>0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 t="s">
        <v>301</v>
      </c>
      <c r="E297" s="2"/>
      <c r="F297" s="2"/>
      <c r="G297" s="2"/>
      <c r="H297" s="2"/>
      <c r="I297" s="2"/>
      <c r="J297" s="5">
        <f>ROUND(SUM(J286:J289)+SUM(J295:J296),5)</f>
        <v>163752.07999999999</v>
      </c>
      <c r="K297" s="6"/>
      <c r="L297" s="6"/>
      <c r="M297" s="5">
        <f>ROUND(SUM(M286:M289)+SUM(M295:M296),5)</f>
        <v>178908.71</v>
      </c>
      <c r="N297" s="6"/>
      <c r="O297" s="6"/>
      <c r="P297" s="5">
        <f>ROUND(SUM(P286:P289)+SUM(P295:P296),5)</f>
        <v>68434.22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302</v>
      </c>
      <c r="E298" s="2"/>
      <c r="F298" s="2"/>
      <c r="G298" s="2"/>
      <c r="H298" s="2"/>
      <c r="I298" s="2"/>
      <c r="J298" s="5"/>
      <c r="K298" s="6"/>
      <c r="L298" s="6"/>
      <c r="M298" s="5"/>
      <c r="N298" s="6"/>
      <c r="O298" s="6"/>
      <c r="P298" s="5"/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/>
      <c r="E299" s="2" t="s">
        <v>303</v>
      </c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>
        <v>14840</v>
      </c>
    </row>
    <row r="300" spans="1:23" x14ac:dyDescent="0.3">
      <c r="A300" s="2"/>
      <c r="B300" s="2"/>
      <c r="C300" s="2"/>
      <c r="D300" s="2"/>
      <c r="E300" s="2" t="s">
        <v>304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37548.5</v>
      </c>
    </row>
    <row r="301" spans="1:23" x14ac:dyDescent="0.3">
      <c r="A301" s="2"/>
      <c r="B301" s="2"/>
      <c r="C301" s="2"/>
      <c r="D301" s="2"/>
      <c r="E301" s="2" t="s">
        <v>305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23375.5</v>
      </c>
    </row>
    <row r="302" spans="1:23" x14ac:dyDescent="0.3">
      <c r="A302" s="2"/>
      <c r="B302" s="2"/>
      <c r="C302" s="2"/>
      <c r="D302" s="2"/>
      <c r="E302" s="2" t="s">
        <v>306</v>
      </c>
      <c r="F302" s="2"/>
      <c r="G302" s="2"/>
      <c r="H302" s="2"/>
      <c r="I302" s="2"/>
      <c r="J302" s="5">
        <v>0</v>
      </c>
      <c r="K302" s="6"/>
      <c r="L302" s="6"/>
      <c r="M302" s="5">
        <v>0</v>
      </c>
      <c r="N302" s="6"/>
      <c r="O302" s="6"/>
      <c r="P302" s="5">
        <v>0</v>
      </c>
      <c r="Q302" s="6"/>
      <c r="R302" s="5"/>
      <c r="S302" s="6"/>
      <c r="T302" s="6"/>
      <c r="U302" s="5">
        <v>18967</v>
      </c>
      <c r="V302" s="6"/>
      <c r="W302" s="5">
        <f>W16+W17-W217-W219</f>
        <v>25435</v>
      </c>
    </row>
    <row r="303" spans="1:23" x14ac:dyDescent="0.3">
      <c r="A303" s="2"/>
      <c r="B303" s="2"/>
      <c r="C303" s="2"/>
      <c r="D303" s="2"/>
      <c r="E303" s="2" t="s">
        <v>307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>
        <v>4084.62</v>
      </c>
      <c r="S303" s="6"/>
      <c r="T303" s="6"/>
      <c r="U303" s="5"/>
      <c r="V303" s="6"/>
      <c r="W303" s="5"/>
    </row>
    <row r="304" spans="1:23" x14ac:dyDescent="0.3">
      <c r="A304" s="2"/>
      <c r="B304" s="2"/>
      <c r="C304" s="2"/>
      <c r="D304" s="2"/>
      <c r="E304" s="2" t="s">
        <v>308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0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309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310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311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312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/>
      <c r="S308" s="6"/>
      <c r="T308" s="6"/>
      <c r="U308" s="5">
        <v>41333</v>
      </c>
      <c r="V308" s="6"/>
      <c r="W308" s="5">
        <f>W12-W37</f>
        <v>69658</v>
      </c>
    </row>
    <row r="309" spans="1:23" x14ac:dyDescent="0.3">
      <c r="A309" s="2"/>
      <c r="B309" s="2"/>
      <c r="C309" s="2"/>
      <c r="D309" s="2"/>
      <c r="E309" s="2" t="s">
        <v>313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>
        <v>0</v>
      </c>
      <c r="S309" s="6"/>
      <c r="T309" s="6"/>
      <c r="U309" s="5"/>
      <c r="V309" s="6"/>
      <c r="W309" s="5"/>
    </row>
    <row r="310" spans="1:23" ht="15" thickBot="1" x14ac:dyDescent="0.35">
      <c r="A310" s="16"/>
      <c r="B310" s="16"/>
      <c r="C310" s="16"/>
      <c r="D310" s="16"/>
      <c r="E310" s="16" t="s">
        <v>314</v>
      </c>
      <c r="F310" s="16"/>
      <c r="G310" s="16"/>
      <c r="H310" s="16"/>
      <c r="I310" s="16"/>
      <c r="J310" s="17">
        <v>0</v>
      </c>
      <c r="K310" s="18"/>
      <c r="L310" s="18"/>
      <c r="M310" s="17">
        <v>0</v>
      </c>
      <c r="N310" s="18"/>
      <c r="O310" s="18"/>
      <c r="P310" s="17">
        <v>0</v>
      </c>
      <c r="Q310" s="18"/>
      <c r="R310" s="17">
        <v>16000</v>
      </c>
      <c r="S310" s="18"/>
      <c r="T310" s="18"/>
      <c r="U310" s="17">
        <v>20052.400000000001</v>
      </c>
      <c r="V310" s="18"/>
      <c r="W310" s="17">
        <v>44348.5</v>
      </c>
    </row>
    <row r="311" spans="1:23" ht="15" thickBot="1" x14ac:dyDescent="0.35">
      <c r="A311" s="2"/>
      <c r="B311" s="2"/>
      <c r="C311" s="2"/>
      <c r="D311" s="2" t="s">
        <v>315</v>
      </c>
      <c r="E311" s="2"/>
      <c r="F311" s="2"/>
      <c r="G311" s="2"/>
      <c r="H311" s="2"/>
      <c r="I311" s="2"/>
      <c r="J311" s="7">
        <f>ROUND(SUM(J298:J310),5)</f>
        <v>0</v>
      </c>
      <c r="K311" s="6"/>
      <c r="L311" s="6"/>
      <c r="M311" s="7">
        <f>ROUND(SUM(M298:M310),5)</f>
        <v>0</v>
      </c>
      <c r="N311" s="6"/>
      <c r="O311" s="6"/>
      <c r="P311" s="7">
        <f>ROUND(SUM(P298:P310),5)</f>
        <v>0</v>
      </c>
      <c r="Q311" s="6"/>
      <c r="R311" s="7">
        <f>ROUND(SUM(R298:R310),5)</f>
        <v>20084.62</v>
      </c>
      <c r="S311" s="6"/>
      <c r="T311" s="6"/>
      <c r="U311" s="7">
        <f>ROUND(SUM(U298:U310),5)</f>
        <v>80352.399999999994</v>
      </c>
      <c r="V311" s="6"/>
      <c r="W311" s="7">
        <f>ROUND(SUM(W298:W310),5)</f>
        <v>215205.5</v>
      </c>
    </row>
    <row r="312" spans="1:23" ht="15" thickBot="1" x14ac:dyDescent="0.35">
      <c r="A312" s="2"/>
      <c r="B312" s="2"/>
      <c r="C312" s="2" t="s">
        <v>316</v>
      </c>
      <c r="D312" s="2"/>
      <c r="E312" s="2"/>
      <c r="F312" s="2"/>
      <c r="G312" s="2"/>
      <c r="H312" s="2"/>
      <c r="I312" s="2"/>
      <c r="J312" s="7">
        <f>ROUND(J275+J285+J297+J311,5)</f>
        <v>203802.08</v>
      </c>
      <c r="K312" s="6"/>
      <c r="L312" s="6"/>
      <c r="M312" s="7">
        <f>ROUND(M275+M285+M297+M311,5)</f>
        <v>264838.15000000002</v>
      </c>
      <c r="N312" s="6"/>
      <c r="O312" s="6"/>
      <c r="P312" s="7">
        <f>ROUND(P275+P285+P297+P311,5)</f>
        <v>68642.16</v>
      </c>
      <c r="Q312" s="6"/>
      <c r="R312" s="7">
        <f>ROUND(R275+R285+R297+R311,5)</f>
        <v>20084.62</v>
      </c>
      <c r="S312" s="6"/>
      <c r="T312" s="6"/>
      <c r="U312" s="7">
        <f>ROUND(U275+U285+U297+U311,5)</f>
        <v>80352.399999999994</v>
      </c>
      <c r="V312" s="6"/>
      <c r="W312" s="7">
        <f>ROUND(W275+W285+W297+W311,5)</f>
        <v>215205.5</v>
      </c>
    </row>
    <row r="313" spans="1:23" ht="15" thickBot="1" x14ac:dyDescent="0.35">
      <c r="A313" s="2"/>
      <c r="B313" s="2" t="s">
        <v>317</v>
      </c>
      <c r="C313" s="2"/>
      <c r="D313" s="2"/>
      <c r="E313" s="2"/>
      <c r="F313" s="2"/>
      <c r="G313" s="2"/>
      <c r="H313" s="2"/>
      <c r="I313" s="2"/>
      <c r="J313" s="7">
        <f>ROUND(J243+J274-J312,5)</f>
        <v>28262.73</v>
      </c>
      <c r="K313" s="6"/>
      <c r="L313" s="6"/>
      <c r="M313" s="7">
        <f>ROUND(M243+M274-M312,5)</f>
        <v>-102014.54</v>
      </c>
      <c r="N313" s="6"/>
      <c r="O313" s="6"/>
      <c r="P313" s="7">
        <f>ROUND(P243+P274-P312,5)</f>
        <v>35200.519999999997</v>
      </c>
      <c r="Q313" s="6"/>
      <c r="R313" s="7">
        <f>ROUND(R243+R274-R312,5)</f>
        <v>-20084.62</v>
      </c>
      <c r="S313" s="6"/>
      <c r="T313" s="6"/>
      <c r="U313" s="7">
        <f>ROUND(U243+U274-U312,5)</f>
        <v>-78352.399999999994</v>
      </c>
      <c r="V313" s="6"/>
      <c r="W313" s="7">
        <f>ROUND(W243+W274-W312,5)</f>
        <v>-213205.5</v>
      </c>
    </row>
    <row r="314" spans="1:23" s="11" customFormat="1" ht="10.199999999999999" thickBot="1" x14ac:dyDescent="0.25">
      <c r="A314" s="2" t="s">
        <v>318</v>
      </c>
      <c r="B314" s="2"/>
      <c r="C314" s="2"/>
      <c r="D314" s="2"/>
      <c r="E314" s="2"/>
      <c r="F314" s="2"/>
      <c r="G314" s="2"/>
      <c r="H314" s="2"/>
      <c r="I314" s="2"/>
      <c r="J314" s="10">
        <f>ROUND(J242+J313,5)</f>
        <v>140818.54999999999</v>
      </c>
      <c r="K314" s="2"/>
      <c r="L314" s="2"/>
      <c r="M314" s="10">
        <f>ROUND(M242+M313,5)</f>
        <v>-30170.91</v>
      </c>
      <c r="N314" s="2"/>
      <c r="O314" s="2"/>
      <c r="P314" s="10">
        <f>ROUND(P242+P313,5)</f>
        <v>219709.18</v>
      </c>
      <c r="Q314" s="2"/>
      <c r="R314" s="10">
        <f>ROUND(R242+R313,5)</f>
        <v>0</v>
      </c>
      <c r="S314" s="2"/>
      <c r="T314" s="2"/>
      <c r="U314" s="10">
        <f>ROUND(U242+U313,5)</f>
        <v>1500</v>
      </c>
      <c r="V314" s="2"/>
      <c r="W314" s="10">
        <f>ROUND(W242+W313,5)</f>
        <v>24.08</v>
      </c>
    </row>
    <row r="315" spans="1:23" ht="15" thickTop="1" x14ac:dyDescent="0.3"/>
  </sheetData>
  <pageMargins left="0.7" right="0.7" top="0.75" bottom="0.75" header="0.1" footer="0.3"/>
  <pageSetup orientation="portrait" horizontalDpi="4294967293" verticalDpi="0" r:id="rId1"/>
  <headerFooter>
    <oddHeader>&amp;L&amp;"Arial,Bold"&amp;7 11:31 AM
&amp;"Arial,Bold"&amp;7 11/26/22
&amp;"Arial,Bold"&amp;7 Accrual Basis&amp;C&amp;"Arial,Bold"&amp;12 Nederland Fire Protection District
&amp;"Arial,Bold"&amp;14 Income &amp;&amp; Expense General  Budget vs. Actual
&amp;"Arial,Bold"&amp;10 January 2020 through December 2023</oddHeader>
    <oddFooter>&amp;R&amp;"Arial,Bold"&amp;7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0F78-905F-49EA-B968-768758900C1D}">
  <dimension ref="A1:X315"/>
  <sheetViews>
    <sheetView topLeftCell="A334" workbookViewId="0">
      <selection activeCell="W150" sqref="W150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6640625" bestFit="1" customWidth="1"/>
  </cols>
  <sheetData>
    <row r="1" spans="1:24" x14ac:dyDescent="0.3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x14ac:dyDescent="0.3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30740</v>
      </c>
    </row>
    <row r="8" spans="1:2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1484121</v>
      </c>
      <c r="X14" s="21"/>
    </row>
    <row r="15" spans="1:2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74206.05</v>
      </c>
    </row>
    <row r="16" spans="1:2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51940</v>
      </c>
    </row>
    <row r="17" spans="1:23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2596.98</v>
      </c>
    </row>
    <row r="18" spans="1:23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x14ac:dyDescent="0.3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x14ac:dyDescent="0.3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1838878.93</v>
      </c>
    </row>
    <row r="29" spans="1:23" x14ac:dyDescent="0.3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1870268.93</v>
      </c>
    </row>
    <row r="30" spans="1:23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1870268.93</v>
      </c>
    </row>
    <row r="31" spans="1:23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/>
      <c r="G34" s="2" t="s">
        <v>319</v>
      </c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>
        <v>24352.65</v>
      </c>
    </row>
    <row r="35" spans="1:23" x14ac:dyDescent="0.3">
      <c r="A35" s="2"/>
      <c r="B35" s="2"/>
      <c r="C35" s="2"/>
      <c r="D35" s="2"/>
      <c r="E35" s="2"/>
      <c r="F35" s="2" t="s">
        <v>37</v>
      </c>
      <c r="G35" s="2"/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/>
    </row>
    <row r="36" spans="1:23" x14ac:dyDescent="0.3">
      <c r="A36" s="2"/>
      <c r="B36" s="2"/>
      <c r="C36" s="2"/>
      <c r="D36" s="2"/>
      <c r="E36" s="2"/>
      <c r="F36" s="2"/>
      <c r="G36" s="2" t="s">
        <v>38</v>
      </c>
      <c r="H36" s="2"/>
      <c r="I36" s="2"/>
      <c r="J36" s="5"/>
      <c r="K36" s="6"/>
      <c r="L36" s="6"/>
      <c r="M36" s="5"/>
      <c r="N36" s="6"/>
      <c r="O36" s="6"/>
      <c r="P36" s="5"/>
      <c r="Q36" s="6"/>
      <c r="R36" s="5"/>
      <c r="S36" s="6"/>
      <c r="T36" s="6"/>
      <c r="U36" s="5"/>
      <c r="V36" s="6"/>
      <c r="W36" s="5">
        <v>125000</v>
      </c>
    </row>
    <row r="37" spans="1:23" x14ac:dyDescent="0.3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9">
        <v>0</v>
      </c>
      <c r="K37" s="6"/>
      <c r="L37" s="6"/>
      <c r="M37" s="9">
        <v>0</v>
      </c>
      <c r="N37" s="6"/>
      <c r="O37" s="6"/>
      <c r="P37" s="9">
        <v>0</v>
      </c>
      <c r="Q37" s="6"/>
      <c r="R37" s="5"/>
      <c r="S37" s="6"/>
      <c r="T37" s="6"/>
      <c r="U37" s="9">
        <v>20000</v>
      </c>
      <c r="V37" s="6"/>
      <c r="W37" s="9">
        <v>0</v>
      </c>
    </row>
    <row r="38" spans="1:23" x14ac:dyDescent="0.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5">
        <f>ROUND(SUM(J32:J37),5)</f>
        <v>0</v>
      </c>
      <c r="K38" s="6"/>
      <c r="L38" s="6"/>
      <c r="M38" s="5">
        <f>ROUND(SUM(M32:M37),5)</f>
        <v>0</v>
      </c>
      <c r="N38" s="6"/>
      <c r="O38" s="6"/>
      <c r="P38" s="5">
        <f>ROUND(SUM(P32:P37),5)</f>
        <v>13073.99</v>
      </c>
      <c r="Q38" s="6"/>
      <c r="R38" s="5"/>
      <c r="S38" s="6"/>
      <c r="T38" s="6"/>
      <c r="U38" s="5">
        <f>ROUND(SUM(U32:U37),5)</f>
        <v>33100</v>
      </c>
      <c r="V38" s="6"/>
      <c r="W38" s="5">
        <f>ROUND(SUM(W32:W37),5)</f>
        <v>162452.65</v>
      </c>
    </row>
    <row r="39" spans="1:23" x14ac:dyDescent="0.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5"/>
      <c r="K39" s="6"/>
      <c r="L39" s="6"/>
      <c r="M39" s="5"/>
      <c r="N39" s="6"/>
      <c r="O39" s="6"/>
      <c r="P39" s="5"/>
      <c r="Q39" s="6"/>
      <c r="R39" s="5"/>
      <c r="S39" s="6"/>
      <c r="T39" s="6"/>
      <c r="U39" s="5"/>
      <c r="V39" s="6"/>
      <c r="W39" s="5"/>
    </row>
    <row r="40" spans="1:23" x14ac:dyDescent="0.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5">
        <v>5984.93</v>
      </c>
      <c r="K40" s="6"/>
      <c r="L40" s="6"/>
      <c r="M40" s="5">
        <v>3357.14</v>
      </c>
      <c r="N40" s="6"/>
      <c r="O40" s="6"/>
      <c r="P40" s="5">
        <v>2477.4299999999998</v>
      </c>
      <c r="Q40" s="6"/>
      <c r="R40" s="5">
        <v>4200</v>
      </c>
      <c r="S40" s="6"/>
      <c r="T40" s="6"/>
      <c r="U40" s="5">
        <v>3300</v>
      </c>
      <c r="V40" s="6"/>
      <c r="W40" s="5">
        <v>3300</v>
      </c>
    </row>
    <row r="41" spans="1:23" x14ac:dyDescent="0.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5">
        <v>0</v>
      </c>
      <c r="K41" s="6"/>
      <c r="L41" s="6"/>
      <c r="M41" s="5">
        <v>899.99</v>
      </c>
      <c r="N41" s="6"/>
      <c r="O41" s="6"/>
      <c r="P41" s="5">
        <v>8662.26</v>
      </c>
      <c r="Q41" s="6"/>
      <c r="R41" s="5">
        <v>10000</v>
      </c>
      <c r="S41" s="6"/>
      <c r="T41" s="6"/>
      <c r="U41" s="5">
        <v>2500</v>
      </c>
      <c r="V41" s="6"/>
      <c r="W41" s="5">
        <v>12000</v>
      </c>
    </row>
    <row r="42" spans="1:23" x14ac:dyDescent="0.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5">
        <v>424.67</v>
      </c>
      <c r="K42" s="6"/>
      <c r="L42" s="6"/>
      <c r="M42" s="5">
        <v>563.79</v>
      </c>
      <c r="N42" s="6"/>
      <c r="O42" s="6"/>
      <c r="P42" s="5">
        <v>189.21</v>
      </c>
      <c r="Q42" s="6"/>
      <c r="R42" s="5">
        <v>500</v>
      </c>
      <c r="S42" s="6"/>
      <c r="T42" s="6"/>
      <c r="U42" s="5">
        <v>250</v>
      </c>
      <c r="V42" s="6"/>
      <c r="W42" s="5">
        <v>250</v>
      </c>
    </row>
    <row r="43" spans="1:23" x14ac:dyDescent="0.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5">
        <v>0</v>
      </c>
      <c r="K43" s="6"/>
      <c r="L43" s="6"/>
      <c r="M43" s="5">
        <v>0</v>
      </c>
      <c r="N43" s="6"/>
      <c r="O43" s="6"/>
      <c r="P43" s="5">
        <v>369.85</v>
      </c>
      <c r="Q43" s="6"/>
      <c r="R43" s="5">
        <v>600</v>
      </c>
      <c r="S43" s="6"/>
      <c r="T43" s="6"/>
      <c r="U43" s="5">
        <v>600</v>
      </c>
      <c r="V43" s="6"/>
      <c r="W43" s="5">
        <v>600</v>
      </c>
    </row>
    <row r="44" spans="1:23" x14ac:dyDescent="0.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5"/>
      <c r="K44" s="6"/>
      <c r="L44" s="6"/>
      <c r="M44" s="5"/>
      <c r="N44" s="6"/>
      <c r="O44" s="6"/>
      <c r="P44" s="5"/>
      <c r="Q44" s="6"/>
      <c r="R44" s="5"/>
      <c r="S44" s="6"/>
      <c r="T44" s="6"/>
      <c r="U44" s="5"/>
      <c r="V44" s="6"/>
      <c r="W44" s="5"/>
    </row>
    <row r="45" spans="1:23" x14ac:dyDescent="0.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5">
        <v>92.54</v>
      </c>
      <c r="K45" s="6"/>
      <c r="L45" s="6"/>
      <c r="M45" s="5">
        <v>368.52</v>
      </c>
      <c r="N45" s="6"/>
      <c r="O45" s="6"/>
      <c r="P45" s="5">
        <v>56</v>
      </c>
      <c r="Q45" s="6"/>
      <c r="R45" s="5"/>
      <c r="S45" s="6"/>
      <c r="T45" s="6"/>
      <c r="U45" s="5"/>
      <c r="V45" s="6"/>
      <c r="W45" s="5"/>
    </row>
    <row r="46" spans="1:23" x14ac:dyDescent="0.3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9">
        <v>0</v>
      </c>
      <c r="K46" s="6"/>
      <c r="L46" s="6"/>
      <c r="M46" s="9">
        <v>336.58</v>
      </c>
      <c r="N46" s="6"/>
      <c r="O46" s="6"/>
      <c r="P46" s="9">
        <v>240</v>
      </c>
      <c r="Q46" s="6"/>
      <c r="R46" s="9">
        <v>500</v>
      </c>
      <c r="S46" s="6"/>
      <c r="T46" s="6"/>
      <c r="U46" s="9">
        <v>500</v>
      </c>
      <c r="V46" s="6"/>
      <c r="W46" s="9">
        <v>500</v>
      </c>
    </row>
    <row r="47" spans="1:23" x14ac:dyDescent="0.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5">
        <f>ROUND(SUM(J44:J46),5)</f>
        <v>92.54</v>
      </c>
      <c r="K47" s="6"/>
      <c r="L47" s="6"/>
      <c r="M47" s="5">
        <f>ROUND(SUM(M44:M46),5)</f>
        <v>705.1</v>
      </c>
      <c r="N47" s="6"/>
      <c r="O47" s="6"/>
      <c r="P47" s="5">
        <f>ROUND(SUM(P44:P46),5)</f>
        <v>296</v>
      </c>
      <c r="Q47" s="6"/>
      <c r="R47" s="5">
        <f>ROUND(SUM(R44:R46),5)</f>
        <v>500</v>
      </c>
      <c r="S47" s="6"/>
      <c r="T47" s="6"/>
      <c r="U47" s="5">
        <f>ROUND(SUM(U44:U46),5)</f>
        <v>500</v>
      </c>
      <c r="V47" s="6"/>
      <c r="W47" s="5">
        <f>ROUND(SUM(W44:W46),5)</f>
        <v>500</v>
      </c>
    </row>
    <row r="48" spans="1:23" x14ac:dyDescent="0.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5">
        <v>1695.57</v>
      </c>
      <c r="K48" s="6"/>
      <c r="L48" s="6"/>
      <c r="M48" s="5">
        <v>0</v>
      </c>
      <c r="N48" s="6"/>
      <c r="O48" s="6"/>
      <c r="P48" s="5">
        <v>7794.12</v>
      </c>
      <c r="Q48" s="6"/>
      <c r="R48" s="5">
        <v>1500</v>
      </c>
      <c r="S48" s="6"/>
      <c r="T48" s="6"/>
      <c r="U48" s="5">
        <v>1500</v>
      </c>
      <c r="V48" s="6"/>
      <c r="W48" s="5">
        <v>1500</v>
      </c>
    </row>
    <row r="49" spans="1:23" x14ac:dyDescent="0.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5"/>
      <c r="K49" s="6"/>
      <c r="L49" s="6"/>
      <c r="M49" s="5"/>
      <c r="N49" s="6"/>
      <c r="O49" s="6"/>
      <c r="P49" s="5"/>
      <c r="Q49" s="6"/>
      <c r="R49" s="5"/>
      <c r="S49" s="6"/>
      <c r="T49" s="6"/>
      <c r="U49" s="5"/>
      <c r="V49" s="6"/>
      <c r="W49" s="5"/>
    </row>
    <row r="50" spans="1:23" x14ac:dyDescent="0.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5">
        <v>13618.39</v>
      </c>
      <c r="K50" s="6"/>
      <c r="L50" s="6"/>
      <c r="M50" s="5">
        <v>13525.72</v>
      </c>
      <c r="N50" s="6"/>
      <c r="O50" s="6"/>
      <c r="P50" s="5">
        <v>16168.82</v>
      </c>
      <c r="Q50" s="6"/>
      <c r="R50" s="5">
        <v>18565.12</v>
      </c>
      <c r="S50" s="6"/>
      <c r="T50" s="6"/>
      <c r="U50" s="5">
        <v>17529.68</v>
      </c>
      <c r="V50" s="6"/>
      <c r="W50" s="5">
        <v>17529.68</v>
      </c>
    </row>
    <row r="51" spans="1:23" x14ac:dyDescent="0.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5">
        <v>474.39</v>
      </c>
      <c r="K51" s="6"/>
      <c r="L51" s="6"/>
      <c r="M51" s="5">
        <v>471.32</v>
      </c>
      <c r="N51" s="6"/>
      <c r="O51" s="6"/>
      <c r="P51" s="5">
        <v>0.01</v>
      </c>
      <c r="Q51" s="6"/>
      <c r="R51" s="5">
        <v>501</v>
      </c>
      <c r="S51" s="6"/>
      <c r="T51" s="6"/>
      <c r="U51" s="5"/>
      <c r="V51" s="6"/>
      <c r="W51" s="5"/>
    </row>
    <row r="52" spans="1:23" x14ac:dyDescent="0.3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9">
        <v>74.739999999999995</v>
      </c>
      <c r="K52" s="6"/>
      <c r="L52" s="6"/>
      <c r="M52" s="9">
        <v>31.42</v>
      </c>
      <c r="N52" s="6"/>
      <c r="O52" s="6"/>
      <c r="P52" s="9">
        <v>84.1</v>
      </c>
      <c r="Q52" s="6"/>
      <c r="R52" s="9"/>
      <c r="S52" s="6"/>
      <c r="T52" s="6"/>
      <c r="U52" s="9"/>
      <c r="V52" s="6"/>
      <c r="W52" s="9"/>
    </row>
    <row r="53" spans="1:23" x14ac:dyDescent="0.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5">
        <f>ROUND(SUM(J49:J52),5)</f>
        <v>14167.52</v>
      </c>
      <c r="K53" s="6"/>
      <c r="L53" s="6"/>
      <c r="M53" s="5">
        <f>ROUND(SUM(M49:M52),5)</f>
        <v>14028.46</v>
      </c>
      <c r="N53" s="6"/>
      <c r="O53" s="6"/>
      <c r="P53" s="5">
        <f>ROUND(SUM(P49:P52),5)</f>
        <v>16252.93</v>
      </c>
      <c r="Q53" s="6"/>
      <c r="R53" s="5">
        <f>ROUND(SUM(R49:R52),5)</f>
        <v>19066.12</v>
      </c>
      <c r="S53" s="6"/>
      <c r="T53" s="6"/>
      <c r="U53" s="5">
        <f>ROUND(SUM(U49:U52),5)</f>
        <v>17529.68</v>
      </c>
      <c r="V53" s="6"/>
      <c r="W53" s="5">
        <f>ROUND(SUM(W49:W52),5)</f>
        <v>17529.68</v>
      </c>
    </row>
    <row r="54" spans="1:23" x14ac:dyDescent="0.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5"/>
      <c r="K54" s="6"/>
      <c r="L54" s="6"/>
      <c r="M54" s="5"/>
      <c r="N54" s="6"/>
      <c r="O54" s="6"/>
      <c r="P54" s="5"/>
      <c r="Q54" s="6"/>
      <c r="R54" s="5"/>
      <c r="S54" s="6"/>
      <c r="T54" s="6"/>
      <c r="U54" s="5"/>
      <c r="V54" s="6"/>
      <c r="W54" s="5"/>
    </row>
    <row r="55" spans="1:23" x14ac:dyDescent="0.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5">
        <v>3129</v>
      </c>
      <c r="K55" s="6"/>
      <c r="L55" s="6"/>
      <c r="M55" s="5">
        <v>3423</v>
      </c>
      <c r="N55" s="6"/>
      <c r="O55" s="6"/>
      <c r="P55" s="5">
        <v>3423</v>
      </c>
      <c r="Q55" s="6"/>
      <c r="R55" s="5">
        <v>3000</v>
      </c>
      <c r="S55" s="6"/>
      <c r="T55" s="6"/>
      <c r="U55" s="5">
        <v>3300</v>
      </c>
      <c r="V55" s="6"/>
      <c r="W55" s="5">
        <v>3500</v>
      </c>
    </row>
    <row r="56" spans="1:23" x14ac:dyDescent="0.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5">
        <v>1157.58</v>
      </c>
      <c r="K56" s="6"/>
      <c r="L56" s="6"/>
      <c r="M56" s="5">
        <v>1157.58</v>
      </c>
      <c r="N56" s="6"/>
      <c r="O56" s="6"/>
      <c r="P56" s="5">
        <v>0</v>
      </c>
      <c r="Q56" s="6"/>
      <c r="R56" s="5">
        <v>2250</v>
      </c>
      <c r="S56" s="6"/>
      <c r="T56" s="6"/>
      <c r="U56" s="5">
        <v>2250</v>
      </c>
      <c r="V56" s="6"/>
      <c r="W56" s="5">
        <v>2000</v>
      </c>
    </row>
    <row r="57" spans="1:23" x14ac:dyDescent="0.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5">
        <v>18256</v>
      </c>
      <c r="K57" s="6"/>
      <c r="L57" s="6"/>
      <c r="M57" s="5">
        <v>17803</v>
      </c>
      <c r="N57" s="6"/>
      <c r="O57" s="6"/>
      <c r="P57" s="5">
        <v>19114</v>
      </c>
      <c r="Q57" s="6"/>
      <c r="R57" s="5">
        <v>20000</v>
      </c>
      <c r="S57" s="6"/>
      <c r="T57" s="6"/>
      <c r="U57" s="5">
        <v>25000</v>
      </c>
      <c r="V57" s="6"/>
      <c r="W57" s="5">
        <v>24300</v>
      </c>
    </row>
    <row r="58" spans="1:23" x14ac:dyDescent="0.3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9">
        <v>18195</v>
      </c>
      <c r="K58" s="6"/>
      <c r="L58" s="6"/>
      <c r="M58" s="9">
        <v>20554</v>
      </c>
      <c r="N58" s="6"/>
      <c r="O58" s="6"/>
      <c r="P58" s="9">
        <v>23647</v>
      </c>
      <c r="Q58" s="6"/>
      <c r="R58" s="9">
        <v>20000</v>
      </c>
      <c r="S58" s="6"/>
      <c r="T58" s="6"/>
      <c r="U58" s="9">
        <v>25000</v>
      </c>
      <c r="V58" s="6"/>
      <c r="W58" s="9">
        <v>33000</v>
      </c>
    </row>
    <row r="59" spans="1:23" x14ac:dyDescent="0.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5">
        <f>ROUND(SUM(J54:J58),5)</f>
        <v>40737.58</v>
      </c>
      <c r="K59" s="6"/>
      <c r="L59" s="6"/>
      <c r="M59" s="5">
        <f>ROUND(SUM(M54:M58),5)</f>
        <v>42937.58</v>
      </c>
      <c r="N59" s="6"/>
      <c r="O59" s="6"/>
      <c r="P59" s="5">
        <f>ROUND(SUM(P54:P58),5)</f>
        <v>46184</v>
      </c>
      <c r="Q59" s="6"/>
      <c r="R59" s="5">
        <f>ROUND(SUM(R54:R58),5)</f>
        <v>45250</v>
      </c>
      <c r="S59" s="6"/>
      <c r="T59" s="6"/>
      <c r="U59" s="5">
        <f>ROUND(SUM(U54:U58),5)</f>
        <v>55550</v>
      </c>
      <c r="V59" s="6"/>
      <c r="W59" s="5">
        <f>ROUND(SUM(W54:W58),5)</f>
        <v>62800</v>
      </c>
    </row>
    <row r="60" spans="1:23" x14ac:dyDescent="0.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5"/>
      <c r="K60" s="6"/>
      <c r="L60" s="6"/>
      <c r="M60" s="5"/>
      <c r="N60" s="6"/>
      <c r="O60" s="6"/>
      <c r="P60" s="5"/>
      <c r="Q60" s="6"/>
      <c r="R60" s="5"/>
      <c r="S60" s="6"/>
      <c r="T60" s="6"/>
      <c r="U60" s="5"/>
      <c r="V60" s="6"/>
      <c r="W60" s="5"/>
    </row>
    <row r="61" spans="1:23" x14ac:dyDescent="0.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4500</v>
      </c>
      <c r="V61" s="6"/>
      <c r="W61" s="5">
        <v>13600</v>
      </c>
    </row>
    <row r="62" spans="1:23" x14ac:dyDescent="0.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5">
        <v>0</v>
      </c>
      <c r="K62" s="6"/>
      <c r="L62" s="6"/>
      <c r="M62" s="5">
        <v>0</v>
      </c>
      <c r="N62" s="6"/>
      <c r="O62" s="6"/>
      <c r="P62" s="5">
        <v>0</v>
      </c>
      <c r="Q62" s="6"/>
      <c r="R62" s="5"/>
      <c r="S62" s="6"/>
      <c r="T62" s="6"/>
      <c r="U62" s="5">
        <v>720</v>
      </c>
      <c r="V62" s="6"/>
      <c r="W62" s="5">
        <v>0</v>
      </c>
    </row>
    <row r="63" spans="1:23" x14ac:dyDescent="0.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5">
        <v>6377.93</v>
      </c>
      <c r="K63" s="6"/>
      <c r="L63" s="6"/>
      <c r="M63" s="5">
        <v>5694.42</v>
      </c>
      <c r="N63" s="6"/>
      <c r="O63" s="6"/>
      <c r="P63" s="5">
        <v>5300.16</v>
      </c>
      <c r="Q63" s="6"/>
      <c r="R63" s="5">
        <v>1800</v>
      </c>
      <c r="S63" s="6"/>
      <c r="T63" s="6"/>
      <c r="U63" s="5">
        <v>3200</v>
      </c>
      <c r="V63" s="6"/>
      <c r="W63" s="5">
        <v>3500</v>
      </c>
    </row>
    <row r="64" spans="1:23" x14ac:dyDescent="0.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0</v>
      </c>
      <c r="Q64" s="6"/>
      <c r="R64" s="5">
        <v>1800</v>
      </c>
      <c r="S64" s="6"/>
      <c r="T64" s="6"/>
      <c r="U64" s="5">
        <v>1800</v>
      </c>
      <c r="V64" s="6"/>
      <c r="W64" s="5">
        <v>1800</v>
      </c>
    </row>
    <row r="65" spans="1:23" x14ac:dyDescent="0.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7720</v>
      </c>
      <c r="Q65" s="6"/>
      <c r="R65" s="5">
        <v>15000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5">
        <v>0</v>
      </c>
      <c r="K66" s="6"/>
      <c r="L66" s="6"/>
      <c r="M66" s="5">
        <v>0</v>
      </c>
      <c r="N66" s="6"/>
      <c r="O66" s="6"/>
      <c r="P66" s="5">
        <v>0</v>
      </c>
      <c r="Q66" s="6"/>
      <c r="R66" s="5">
        <v>1500</v>
      </c>
      <c r="S66" s="6"/>
      <c r="T66" s="6"/>
      <c r="U66" s="5"/>
      <c r="V66" s="6"/>
      <c r="W66" s="5"/>
    </row>
    <row r="67" spans="1:23" x14ac:dyDescent="0.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5">
        <v>1150.53</v>
      </c>
      <c r="K67" s="6"/>
      <c r="L67" s="6"/>
      <c r="M67" s="5">
        <v>170</v>
      </c>
      <c r="N67" s="6"/>
      <c r="O67" s="6"/>
      <c r="P67" s="5">
        <v>0</v>
      </c>
      <c r="Q67" s="6"/>
      <c r="R67" s="5">
        <v>500</v>
      </c>
      <c r="S67" s="6"/>
      <c r="T67" s="6"/>
      <c r="U67" s="5"/>
      <c r="V67" s="6"/>
      <c r="W67" s="5"/>
    </row>
    <row r="68" spans="1:23" x14ac:dyDescent="0.3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9">
        <v>3807.59</v>
      </c>
      <c r="K68" s="6"/>
      <c r="L68" s="6"/>
      <c r="M68" s="9">
        <v>3470.32</v>
      </c>
      <c r="N68" s="6"/>
      <c r="O68" s="6"/>
      <c r="P68" s="9">
        <v>4892.9399999999996</v>
      </c>
      <c r="Q68" s="6"/>
      <c r="R68" s="9">
        <v>1500</v>
      </c>
      <c r="S68" s="6"/>
      <c r="T68" s="6"/>
      <c r="U68" s="9">
        <v>4400</v>
      </c>
      <c r="V68" s="6"/>
      <c r="W68" s="9">
        <v>4400</v>
      </c>
    </row>
    <row r="69" spans="1:23" x14ac:dyDescent="0.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5">
        <f>ROUND(SUM(J60:J68),5)</f>
        <v>11336.05</v>
      </c>
      <c r="K69" s="6"/>
      <c r="L69" s="6"/>
      <c r="M69" s="5">
        <f>ROUND(SUM(M60:M68),5)</f>
        <v>9334.74</v>
      </c>
      <c r="N69" s="6"/>
      <c r="O69" s="6"/>
      <c r="P69" s="5">
        <f>ROUND(SUM(P60:P68),5)</f>
        <v>17913.099999999999</v>
      </c>
      <c r="Q69" s="6"/>
      <c r="R69" s="5">
        <f>ROUND(SUM(R60:R68),5)</f>
        <v>22100</v>
      </c>
      <c r="S69" s="6"/>
      <c r="T69" s="6"/>
      <c r="U69" s="5">
        <f>ROUND(SUM(U60:U68),5)</f>
        <v>14620</v>
      </c>
      <c r="V69" s="6"/>
      <c r="W69" s="5">
        <f>ROUND(SUM(W60:W68),5)</f>
        <v>23300</v>
      </c>
    </row>
    <row r="70" spans="1:23" x14ac:dyDescent="0.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5"/>
      <c r="K72" s="6"/>
      <c r="L72" s="6"/>
      <c r="M72" s="5"/>
      <c r="N72" s="6"/>
      <c r="O72" s="6"/>
      <c r="P72" s="5"/>
      <c r="Q72" s="6"/>
      <c r="R72" s="5"/>
      <c r="S72" s="6"/>
      <c r="T72" s="6"/>
      <c r="U72" s="5"/>
      <c r="V72" s="6"/>
      <c r="W72" s="5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5">
        <v>114880.08</v>
      </c>
      <c r="K73" s="6"/>
      <c r="L73" s="6"/>
      <c r="M73" s="5">
        <v>104939.12</v>
      </c>
      <c r="N73" s="6"/>
      <c r="O73" s="6"/>
      <c r="P73" s="5">
        <v>106454.25</v>
      </c>
      <c r="Q73" s="6"/>
      <c r="R73" s="5">
        <v>126000</v>
      </c>
      <c r="S73" s="6"/>
      <c r="T73" s="6"/>
      <c r="U73" s="5">
        <v>132563.26</v>
      </c>
      <c r="V73" s="6"/>
      <c r="W73" s="5">
        <v>134000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5">
        <v>9190.44</v>
      </c>
      <c r="K74" s="6"/>
      <c r="L74" s="6"/>
      <c r="M74" s="5">
        <v>5813.16</v>
      </c>
      <c r="N74" s="6"/>
      <c r="O74" s="6"/>
      <c r="P74" s="5">
        <v>9450</v>
      </c>
      <c r="Q74" s="6"/>
      <c r="R74" s="5">
        <v>11340</v>
      </c>
      <c r="S74" s="6"/>
      <c r="T74" s="6"/>
      <c r="U74" s="5">
        <v>12593.51</v>
      </c>
      <c r="V74" s="6"/>
      <c r="W74" s="5">
        <v>13400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5">
        <v>3216.6</v>
      </c>
      <c r="K75" s="6"/>
      <c r="L75" s="6"/>
      <c r="M75" s="5">
        <v>2179.9699999999998</v>
      </c>
      <c r="N75" s="6"/>
      <c r="O75" s="6"/>
      <c r="P75" s="5">
        <v>3360</v>
      </c>
      <c r="Q75" s="6"/>
      <c r="R75" s="5">
        <v>4032</v>
      </c>
      <c r="S75" s="6"/>
      <c r="T75" s="6"/>
      <c r="U75" s="5">
        <v>4032</v>
      </c>
      <c r="V75" s="6"/>
      <c r="W75" s="5">
        <v>4824</v>
      </c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5">
        <v>6892.8</v>
      </c>
      <c r="K76" s="6"/>
      <c r="L76" s="6"/>
      <c r="M76" s="5">
        <v>4359.87</v>
      </c>
      <c r="N76" s="6"/>
      <c r="O76" s="6"/>
      <c r="P76" s="5">
        <v>0</v>
      </c>
      <c r="Q76" s="6"/>
      <c r="R76" s="5">
        <v>0</v>
      </c>
      <c r="S76" s="6"/>
      <c r="T76" s="6"/>
      <c r="U76" s="5"/>
      <c r="V76" s="6"/>
      <c r="W76" s="5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5">
        <v>0</v>
      </c>
      <c r="K77" s="6"/>
      <c r="L77" s="6"/>
      <c r="M77" s="5">
        <v>-2594.5300000000002</v>
      </c>
      <c r="N77" s="6"/>
      <c r="O77" s="6"/>
      <c r="P77" s="5">
        <v>1678.7</v>
      </c>
      <c r="Q77" s="6"/>
      <c r="R77" s="5"/>
      <c r="S77" s="6"/>
      <c r="T77" s="6"/>
      <c r="U77" s="5"/>
      <c r="V77" s="6"/>
      <c r="W77" s="5">
        <v>10320</v>
      </c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5">
        <v>7179.9</v>
      </c>
      <c r="K78" s="6"/>
      <c r="L78" s="6"/>
      <c r="M78" s="5">
        <v>14108.72</v>
      </c>
      <c r="N78" s="6"/>
      <c r="O78" s="6"/>
      <c r="P78" s="5">
        <v>2786.68</v>
      </c>
      <c r="Q78" s="6"/>
      <c r="R78" s="5"/>
      <c r="S78" s="6"/>
      <c r="T78" s="6"/>
      <c r="U78" s="5"/>
      <c r="V78" s="6"/>
      <c r="W78" s="5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5">
        <v>0</v>
      </c>
      <c r="K79" s="6"/>
      <c r="L79" s="6"/>
      <c r="M79" s="5">
        <v>17067</v>
      </c>
      <c r="N79" s="6"/>
      <c r="O79" s="6"/>
      <c r="P79" s="5">
        <v>0</v>
      </c>
      <c r="Q79" s="6"/>
      <c r="R79" s="5"/>
      <c r="S79" s="6"/>
      <c r="T79" s="6"/>
      <c r="U79" s="5"/>
      <c r="V79" s="6"/>
      <c r="W79" s="5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9">
        <v>240</v>
      </c>
      <c r="K80" s="6"/>
      <c r="L80" s="6"/>
      <c r="M80" s="9">
        <v>0</v>
      </c>
      <c r="N80" s="6"/>
      <c r="O80" s="6"/>
      <c r="P80" s="9">
        <v>0</v>
      </c>
      <c r="Q80" s="6"/>
      <c r="R80" s="9">
        <v>360</v>
      </c>
      <c r="S80" s="6"/>
      <c r="T80" s="6"/>
      <c r="U80" s="9">
        <v>360</v>
      </c>
      <c r="V80" s="6"/>
      <c r="W80" s="9">
        <v>360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5">
        <f>ROUND(SUM(J72:J80),5)</f>
        <v>141599.82</v>
      </c>
      <c r="K81" s="6"/>
      <c r="L81" s="6"/>
      <c r="M81" s="5">
        <f>ROUND(SUM(M72:M80),5)</f>
        <v>145873.31</v>
      </c>
      <c r="N81" s="6"/>
      <c r="O81" s="6"/>
      <c r="P81" s="5">
        <f>ROUND(SUM(P72:P80),5)</f>
        <v>123729.63</v>
      </c>
      <c r="Q81" s="6"/>
      <c r="R81" s="5">
        <f>ROUND(SUM(R72:R80),5)</f>
        <v>141732</v>
      </c>
      <c r="S81" s="6"/>
      <c r="T81" s="6"/>
      <c r="U81" s="5">
        <f>ROUND(SUM(U72:U80),5)</f>
        <v>149548.76999999999</v>
      </c>
      <c r="V81" s="6"/>
      <c r="W81" s="5">
        <f>ROUND(SUM(W72:W80),5)</f>
        <v>162904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5">
        <v>225865.23</v>
      </c>
      <c r="K82" s="6"/>
      <c r="L82" s="6"/>
      <c r="M82" s="5">
        <v>182437.46</v>
      </c>
      <c r="N82" s="6"/>
      <c r="O82" s="6"/>
      <c r="P82" s="5">
        <v>267868.82</v>
      </c>
      <c r="Q82" s="6"/>
      <c r="R82" s="5">
        <v>284133</v>
      </c>
      <c r="S82" s="6"/>
      <c r="T82" s="6"/>
      <c r="U82" s="5">
        <v>294311.19</v>
      </c>
      <c r="V82" s="6"/>
      <c r="W82" s="5">
        <v>302886</v>
      </c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5">
        <v>9261</v>
      </c>
      <c r="K83" s="6"/>
      <c r="L83" s="6"/>
      <c r="M83" s="5">
        <v>12971.66</v>
      </c>
      <c r="N83" s="6"/>
      <c r="O83" s="6"/>
      <c r="P83" s="5">
        <v>1318.53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5">
        <v>0</v>
      </c>
      <c r="K84" s="6"/>
      <c r="L84" s="6"/>
      <c r="M84" s="5">
        <v>2950.42</v>
      </c>
      <c r="N84" s="6"/>
      <c r="O84" s="6"/>
      <c r="P84" s="5">
        <v>0</v>
      </c>
      <c r="Q84" s="6"/>
      <c r="R84" s="5"/>
      <c r="S84" s="6"/>
      <c r="T84" s="6"/>
      <c r="U84" s="5"/>
      <c r="V84" s="6"/>
      <c r="W84" s="5"/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5">
        <v>43167.3</v>
      </c>
      <c r="K85" s="6"/>
      <c r="L85" s="6"/>
      <c r="M85" s="5">
        <v>29474.58</v>
      </c>
      <c r="N85" s="6"/>
      <c r="O85" s="6"/>
      <c r="P85" s="5">
        <v>32978.730000000003</v>
      </c>
      <c r="Q85" s="6"/>
      <c r="R85" s="5">
        <v>44910</v>
      </c>
      <c r="S85" s="6"/>
      <c r="T85" s="6"/>
      <c r="U85" s="5">
        <v>41000</v>
      </c>
      <c r="V85" s="6"/>
      <c r="W85" s="5">
        <v>72080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5">
        <v>29055.4</v>
      </c>
      <c r="K86" s="6"/>
      <c r="L86" s="6"/>
      <c r="M86" s="5">
        <v>31108.65</v>
      </c>
      <c r="N86" s="6"/>
      <c r="O86" s="6"/>
      <c r="P86" s="5">
        <v>9951.08</v>
      </c>
      <c r="Q86" s="6"/>
      <c r="R86" s="5">
        <v>33807</v>
      </c>
      <c r="S86" s="6"/>
      <c r="T86" s="6"/>
      <c r="U86" s="5">
        <v>40000</v>
      </c>
      <c r="V86" s="6"/>
      <c r="W86" s="5">
        <v>40000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5">
        <v>12395.12</v>
      </c>
      <c r="K87" s="6"/>
      <c r="L87" s="6"/>
      <c r="M87" s="5">
        <v>15859.98</v>
      </c>
      <c r="N87" s="6"/>
      <c r="O87" s="6"/>
      <c r="P87" s="5">
        <v>21431.18</v>
      </c>
      <c r="Q87" s="6"/>
      <c r="R87" s="5">
        <v>15120</v>
      </c>
      <c r="S87" s="6"/>
      <c r="T87" s="6"/>
      <c r="U87" s="5">
        <v>24000</v>
      </c>
      <c r="V87" s="6"/>
      <c r="W87" s="5">
        <v>2000</v>
      </c>
    </row>
    <row r="88" spans="1:23" x14ac:dyDescent="0.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5">
        <v>47396.25</v>
      </c>
      <c r="K88" s="6"/>
      <c r="L88" s="6"/>
      <c r="M88" s="5">
        <v>48391.1</v>
      </c>
      <c r="N88" s="6"/>
      <c r="O88" s="6"/>
      <c r="P88" s="5">
        <v>61057.78</v>
      </c>
      <c r="Q88" s="6"/>
      <c r="R88" s="5">
        <v>67875</v>
      </c>
      <c r="S88" s="6"/>
      <c r="T88" s="6"/>
      <c r="U88" s="5">
        <v>58250</v>
      </c>
      <c r="V88" s="6"/>
      <c r="W88" s="5">
        <v>81007</v>
      </c>
    </row>
    <row r="89" spans="1:23" x14ac:dyDescent="0.3">
      <c r="A89" s="2"/>
      <c r="B89" s="2"/>
      <c r="C89" s="2"/>
      <c r="D89" s="2"/>
      <c r="E89" s="2"/>
      <c r="F89" s="2"/>
      <c r="G89" s="2"/>
      <c r="H89" s="2" t="s">
        <v>91</v>
      </c>
      <c r="I89" s="2"/>
      <c r="J89" s="9">
        <v>181.5</v>
      </c>
      <c r="K89" s="6"/>
      <c r="L89" s="6"/>
      <c r="M89" s="9">
        <v>0</v>
      </c>
      <c r="N89" s="6"/>
      <c r="O89" s="6"/>
      <c r="P89" s="9">
        <v>0</v>
      </c>
      <c r="Q89" s="6"/>
      <c r="R89" s="9"/>
      <c r="S89" s="6"/>
      <c r="T89" s="6"/>
      <c r="U89" s="9"/>
      <c r="V89" s="6"/>
      <c r="W89" s="9"/>
    </row>
    <row r="90" spans="1:23" x14ac:dyDescent="0.3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5">
        <f>ROUND(J71+SUM(J81:J89),5)</f>
        <v>508921.62</v>
      </c>
      <c r="K90" s="6"/>
      <c r="L90" s="6"/>
      <c r="M90" s="5">
        <f>ROUND(M71+SUM(M81:M89),5)</f>
        <v>469067.16</v>
      </c>
      <c r="N90" s="6"/>
      <c r="O90" s="6"/>
      <c r="P90" s="5">
        <f>ROUND(P71+SUM(P81:P89),5)</f>
        <v>518335.75</v>
      </c>
      <c r="Q90" s="6"/>
      <c r="R90" s="5">
        <f>ROUND(R71+SUM(R81:R89),5)</f>
        <v>587577</v>
      </c>
      <c r="S90" s="6"/>
      <c r="T90" s="6"/>
      <c r="U90" s="5">
        <f>ROUND(U71+SUM(U81:U89),5)</f>
        <v>607109.96</v>
      </c>
      <c r="V90" s="6"/>
      <c r="W90" s="5">
        <f>ROUND(W71+SUM(W81:W89),5)</f>
        <v>660877</v>
      </c>
    </row>
    <row r="91" spans="1:23" x14ac:dyDescent="0.3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5">
        <v>0</v>
      </c>
      <c r="K91" s="6"/>
      <c r="L91" s="6"/>
      <c r="M91" s="5">
        <v>0</v>
      </c>
      <c r="N91" s="6"/>
      <c r="O91" s="6"/>
      <c r="P91" s="5">
        <v>7298</v>
      </c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5"/>
      <c r="K92" s="6"/>
      <c r="L92" s="6"/>
      <c r="M92" s="5"/>
      <c r="N92" s="6"/>
      <c r="O92" s="6"/>
      <c r="P92" s="5"/>
      <c r="Q92" s="6"/>
      <c r="R92" s="5"/>
      <c r="S92" s="6"/>
      <c r="T92" s="6"/>
      <c r="U92" s="5"/>
      <c r="V92" s="6"/>
      <c r="W92" s="5"/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95</v>
      </c>
      <c r="I93" s="2"/>
      <c r="J93" s="5">
        <v>20386.32</v>
      </c>
      <c r="K93" s="6"/>
      <c r="L93" s="6"/>
      <c r="M93" s="5">
        <v>19773.009999999998</v>
      </c>
      <c r="N93" s="6"/>
      <c r="O93" s="6"/>
      <c r="P93" s="5">
        <v>26012.14</v>
      </c>
      <c r="Q93" s="6"/>
      <c r="R93" s="5">
        <v>31680.720000000001</v>
      </c>
      <c r="S93" s="6"/>
      <c r="T93" s="6"/>
      <c r="U93" s="5">
        <v>37388.31</v>
      </c>
      <c r="V93" s="6"/>
      <c r="W93" s="5">
        <v>45597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96</v>
      </c>
      <c r="I94" s="2"/>
      <c r="J94" s="5">
        <v>7205.7</v>
      </c>
      <c r="K94" s="6"/>
      <c r="L94" s="6"/>
      <c r="M94" s="5">
        <v>7095.32</v>
      </c>
      <c r="N94" s="6"/>
      <c r="O94" s="6"/>
      <c r="P94" s="5">
        <v>9248.7199999999993</v>
      </c>
      <c r="Q94" s="6"/>
      <c r="R94" s="5">
        <v>11264.28</v>
      </c>
      <c r="S94" s="6"/>
      <c r="T94" s="6"/>
      <c r="U94" s="5">
        <v>15000</v>
      </c>
      <c r="V94" s="6"/>
      <c r="W94" s="5">
        <v>13820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97</v>
      </c>
      <c r="I95" s="2"/>
      <c r="J95" s="5">
        <v>76738.48</v>
      </c>
      <c r="K95" s="6"/>
      <c r="L95" s="6"/>
      <c r="M95" s="5">
        <v>62077.29</v>
      </c>
      <c r="N95" s="6"/>
      <c r="O95" s="6"/>
      <c r="P95" s="5">
        <v>59683.14</v>
      </c>
      <c r="Q95" s="6"/>
      <c r="R95" s="5">
        <v>80571</v>
      </c>
      <c r="S95" s="6"/>
      <c r="T95" s="6"/>
      <c r="U95" s="5">
        <v>96938.1</v>
      </c>
      <c r="V95" s="6"/>
      <c r="W95" s="5">
        <v>83100</v>
      </c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98</v>
      </c>
      <c r="I96" s="2"/>
      <c r="J96" s="5">
        <v>-3875.4</v>
      </c>
      <c r="K96" s="6"/>
      <c r="L96" s="6"/>
      <c r="M96" s="5">
        <v>0</v>
      </c>
      <c r="N96" s="6"/>
      <c r="O96" s="6"/>
      <c r="P96" s="5">
        <v>0</v>
      </c>
      <c r="Q96" s="6"/>
      <c r="R96" s="5"/>
      <c r="S96" s="6"/>
      <c r="T96" s="6"/>
      <c r="U96" s="5"/>
      <c r="V96" s="6"/>
      <c r="W96" s="5"/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99</v>
      </c>
      <c r="I97" s="2"/>
      <c r="J97" s="5">
        <v>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44409</v>
      </c>
      <c r="S97" s="6"/>
      <c r="T97" s="6"/>
      <c r="U97" s="5">
        <v>30000</v>
      </c>
      <c r="V97" s="6"/>
      <c r="W97" s="5">
        <v>30000</v>
      </c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5">
        <v>6250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0</v>
      </c>
      <c r="S98" s="6"/>
      <c r="T98" s="6"/>
      <c r="U98" s="5"/>
      <c r="V98" s="6"/>
      <c r="W98" s="5"/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8000</v>
      </c>
      <c r="S99" s="6"/>
      <c r="T99" s="6"/>
      <c r="U99" s="5">
        <v>8100</v>
      </c>
      <c r="V99" s="6"/>
      <c r="W99" s="5">
        <v>8100</v>
      </c>
    </row>
    <row r="100" spans="1:23" x14ac:dyDescent="0.3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5">
        <v>0</v>
      </c>
      <c r="K100" s="6"/>
      <c r="L100" s="6"/>
      <c r="M100" s="5">
        <v>0</v>
      </c>
      <c r="N100" s="6"/>
      <c r="O100" s="6"/>
      <c r="P100" s="5">
        <v>0</v>
      </c>
      <c r="Q100" s="6"/>
      <c r="R100" s="5">
        <v>0</v>
      </c>
      <c r="S100" s="6"/>
      <c r="T100" s="6"/>
      <c r="U100" s="5"/>
      <c r="V100" s="6"/>
      <c r="W100" s="5"/>
    </row>
    <row r="101" spans="1:23" x14ac:dyDescent="0.3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9">
        <v>138.25</v>
      </c>
      <c r="K101" s="6"/>
      <c r="L101" s="6"/>
      <c r="M101" s="9">
        <v>129.5</v>
      </c>
      <c r="N101" s="6"/>
      <c r="O101" s="6"/>
      <c r="P101" s="9">
        <v>126.25</v>
      </c>
      <c r="Q101" s="6"/>
      <c r="R101" s="9">
        <v>150</v>
      </c>
      <c r="S101" s="6"/>
      <c r="T101" s="6"/>
      <c r="U101" s="9">
        <v>500</v>
      </c>
      <c r="V101" s="6"/>
      <c r="W101" s="9">
        <v>500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104</v>
      </c>
      <c r="H102" s="2"/>
      <c r="I102" s="2"/>
      <c r="J102" s="5">
        <f>ROUND(SUM(J92:J101),5)</f>
        <v>106843.35</v>
      </c>
      <c r="K102" s="6"/>
      <c r="L102" s="6"/>
      <c r="M102" s="5">
        <f>ROUND(SUM(M92:M101),5)</f>
        <v>89075.12</v>
      </c>
      <c r="N102" s="6"/>
      <c r="O102" s="6"/>
      <c r="P102" s="5">
        <f>ROUND(SUM(P92:P101),5)</f>
        <v>95070.25</v>
      </c>
      <c r="Q102" s="6"/>
      <c r="R102" s="5">
        <f>ROUND(SUM(R92:R101),5)</f>
        <v>176075</v>
      </c>
      <c r="S102" s="6"/>
      <c r="T102" s="6"/>
      <c r="U102" s="5">
        <f>ROUND(SUM(U92:U101),5)</f>
        <v>187926.41</v>
      </c>
      <c r="V102" s="6"/>
      <c r="W102" s="5">
        <f>ROUND(SUM(W92:W101),5)</f>
        <v>181117</v>
      </c>
    </row>
    <row r="103" spans="1:23" x14ac:dyDescent="0.3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5"/>
      <c r="K103" s="6"/>
      <c r="L103" s="6"/>
      <c r="M103" s="5"/>
      <c r="N103" s="6"/>
      <c r="O103" s="6"/>
      <c r="P103" s="5"/>
      <c r="Q103" s="6"/>
      <c r="R103" s="5"/>
      <c r="S103" s="6"/>
      <c r="T103" s="6"/>
      <c r="U103" s="5"/>
      <c r="V103" s="6"/>
      <c r="W103" s="5"/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106</v>
      </c>
      <c r="I104" s="2"/>
      <c r="J104" s="5">
        <v>5246.3</v>
      </c>
      <c r="K104" s="6"/>
      <c r="L104" s="6"/>
      <c r="M104" s="5">
        <v>4739.4799999999996</v>
      </c>
      <c r="N104" s="6"/>
      <c r="O104" s="6"/>
      <c r="P104" s="5">
        <v>3839.48</v>
      </c>
      <c r="Q104" s="6"/>
      <c r="R104" s="5">
        <v>5817.96</v>
      </c>
      <c r="S104" s="6"/>
      <c r="T104" s="6"/>
      <c r="U104" s="5">
        <v>6480</v>
      </c>
      <c r="V104" s="6"/>
      <c r="W104" s="5">
        <v>1778</v>
      </c>
    </row>
    <row r="105" spans="1:23" x14ac:dyDescent="0.3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5">
        <v>7288.38</v>
      </c>
      <c r="K105" s="6"/>
      <c r="L105" s="6"/>
      <c r="M105" s="5">
        <v>6879.92</v>
      </c>
      <c r="N105" s="6"/>
      <c r="O105" s="6"/>
      <c r="P105" s="5">
        <v>7425.9</v>
      </c>
      <c r="Q105" s="6"/>
      <c r="R105" s="5">
        <v>9456</v>
      </c>
      <c r="S105" s="6"/>
      <c r="T105" s="6"/>
      <c r="U105" s="5">
        <v>9084.49</v>
      </c>
      <c r="V105" s="6"/>
      <c r="W105" s="5">
        <v>9444.7000000000007</v>
      </c>
    </row>
    <row r="106" spans="1:23" x14ac:dyDescent="0.3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5">
        <v>1479.22</v>
      </c>
      <c r="K106" s="6"/>
      <c r="L106" s="6"/>
      <c r="M106" s="5">
        <v>1452.15</v>
      </c>
      <c r="N106" s="6"/>
      <c r="O106" s="6"/>
      <c r="P106" s="5">
        <v>1028.3699999999999</v>
      </c>
      <c r="Q106" s="6"/>
      <c r="R106" s="5">
        <v>1944</v>
      </c>
      <c r="S106" s="6"/>
      <c r="T106" s="6"/>
      <c r="U106" s="5">
        <v>2109.06</v>
      </c>
      <c r="V106" s="6"/>
      <c r="W106" s="5">
        <v>1302.71</v>
      </c>
    </row>
    <row r="107" spans="1:23" x14ac:dyDescent="0.3">
      <c r="A107" s="2"/>
      <c r="B107" s="2"/>
      <c r="C107" s="2"/>
      <c r="D107" s="2"/>
      <c r="E107" s="2"/>
      <c r="F107" s="2"/>
      <c r="G107" s="2" t="s">
        <v>109</v>
      </c>
      <c r="H107" s="2"/>
      <c r="I107" s="2"/>
      <c r="J107" s="8">
        <f>ROUND(SUM(J103:J106),5)</f>
        <v>14013.9</v>
      </c>
      <c r="K107" s="6"/>
      <c r="L107" s="6"/>
      <c r="M107" s="8">
        <f>ROUND(SUM(M103:M106),5)</f>
        <v>13071.55</v>
      </c>
      <c r="N107" s="6"/>
      <c r="O107" s="6"/>
      <c r="P107" s="8">
        <f>ROUND(SUM(P103:P106),5)</f>
        <v>12293.75</v>
      </c>
      <c r="Q107" s="6"/>
      <c r="R107" s="8">
        <f>ROUND(SUM(R103:R106),5)</f>
        <v>17217.96</v>
      </c>
      <c r="S107" s="6"/>
      <c r="T107" s="6"/>
      <c r="U107" s="8">
        <f>ROUND(SUM(U103:U106),5)</f>
        <v>17673.55</v>
      </c>
      <c r="V107" s="6"/>
      <c r="W107" s="8">
        <f>ROUND(SUM(W103:W106),5)</f>
        <v>12525.41</v>
      </c>
    </row>
    <row r="108" spans="1:23" x14ac:dyDescent="0.3">
      <c r="A108" s="2"/>
      <c r="B108" s="2"/>
      <c r="C108" s="2"/>
      <c r="D108" s="2"/>
      <c r="E108" s="2"/>
      <c r="F108" s="2" t="s">
        <v>110</v>
      </c>
      <c r="G108" s="2"/>
      <c r="H108" s="2"/>
      <c r="I108" s="2"/>
      <c r="J108" s="5">
        <f>ROUND(J70+SUM(J90:J91)+J102+J107,5)</f>
        <v>629778.87</v>
      </c>
      <c r="K108" s="6"/>
      <c r="L108" s="6"/>
      <c r="M108" s="5">
        <f>ROUND(M70+SUM(M90:M91)+M102+M107,5)</f>
        <v>571213.82999999996</v>
      </c>
      <c r="N108" s="6"/>
      <c r="O108" s="6"/>
      <c r="P108" s="5">
        <f>ROUND(P70+SUM(P90:P91)+P102+P107,5)</f>
        <v>632997.75</v>
      </c>
      <c r="Q108" s="6"/>
      <c r="R108" s="5">
        <f>ROUND(R70+SUM(R90:R91)+R102+R107,5)</f>
        <v>780869.96</v>
      </c>
      <c r="S108" s="6"/>
      <c r="T108" s="6"/>
      <c r="U108" s="5">
        <f>ROUND(U70+SUM(U90:U91)+U102+U107,5)</f>
        <v>812709.92</v>
      </c>
      <c r="V108" s="6"/>
      <c r="W108" s="5">
        <f>ROUND(W70+SUM(W90:W91)+W102+W107,5)</f>
        <v>854519.41</v>
      </c>
    </row>
    <row r="109" spans="1:23" x14ac:dyDescent="0.3">
      <c r="A109" s="2"/>
      <c r="B109" s="2"/>
      <c r="C109" s="2"/>
      <c r="D109" s="2"/>
      <c r="E109" s="2"/>
      <c r="F109" s="2" t="s">
        <v>111</v>
      </c>
      <c r="G109" s="2"/>
      <c r="H109" s="2"/>
      <c r="I109" s="2"/>
      <c r="J109" s="5"/>
      <c r="K109" s="6"/>
      <c r="L109" s="6"/>
      <c r="M109" s="5"/>
      <c r="N109" s="6"/>
      <c r="O109" s="6"/>
      <c r="P109" s="5"/>
      <c r="Q109" s="6"/>
      <c r="R109" s="5"/>
      <c r="S109" s="6"/>
      <c r="T109" s="6"/>
      <c r="U109" s="5"/>
      <c r="V109" s="6"/>
      <c r="W109" s="5"/>
    </row>
    <row r="110" spans="1:23" x14ac:dyDescent="0.3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5">
        <v>8418.0499999999993</v>
      </c>
      <c r="K110" s="6"/>
      <c r="L110" s="6"/>
      <c r="M110" s="5">
        <v>5134</v>
      </c>
      <c r="N110" s="6"/>
      <c r="O110" s="6"/>
      <c r="P110" s="5">
        <v>6641.97</v>
      </c>
      <c r="Q110" s="6"/>
      <c r="R110" s="5">
        <v>5000</v>
      </c>
      <c r="S110" s="6"/>
      <c r="T110" s="6"/>
      <c r="U110" s="5">
        <v>2000</v>
      </c>
      <c r="V110" s="6"/>
      <c r="W110" s="5">
        <v>4500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5">
        <v>7387.43</v>
      </c>
      <c r="K111" s="6"/>
      <c r="L111" s="6"/>
      <c r="M111" s="5">
        <v>30200</v>
      </c>
      <c r="N111" s="6"/>
      <c r="O111" s="6"/>
      <c r="P111" s="5">
        <v>14877.5</v>
      </c>
      <c r="Q111" s="6"/>
      <c r="R111" s="5">
        <v>18500</v>
      </c>
      <c r="S111" s="6"/>
      <c r="T111" s="6"/>
      <c r="U111" s="5">
        <v>32000</v>
      </c>
      <c r="V111" s="6"/>
      <c r="W111" s="5">
        <v>32000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114</v>
      </c>
      <c r="H112" s="2"/>
      <c r="I112" s="2"/>
      <c r="J112" s="5">
        <v>2500</v>
      </c>
      <c r="K112" s="6"/>
      <c r="L112" s="6"/>
      <c r="M112" s="5">
        <v>2500</v>
      </c>
      <c r="N112" s="6"/>
      <c r="O112" s="6"/>
      <c r="P112" s="5">
        <v>3000</v>
      </c>
      <c r="Q112" s="6"/>
      <c r="R112" s="5">
        <v>2500</v>
      </c>
      <c r="S112" s="6"/>
      <c r="T112" s="6"/>
      <c r="U112" s="5">
        <v>5000</v>
      </c>
      <c r="V112" s="6"/>
      <c r="W112" s="5">
        <v>8000</v>
      </c>
    </row>
    <row r="113" spans="1:23" x14ac:dyDescent="0.3">
      <c r="A113" s="2"/>
      <c r="B113" s="2"/>
      <c r="C113" s="2"/>
      <c r="D113" s="2"/>
      <c r="E113" s="2"/>
      <c r="F113" s="2"/>
      <c r="G113" s="2" t="s">
        <v>115</v>
      </c>
      <c r="H113" s="2"/>
      <c r="I113" s="2"/>
      <c r="J113" s="5">
        <v>0</v>
      </c>
      <c r="K113" s="6"/>
      <c r="L113" s="6"/>
      <c r="M113" s="5">
        <v>0</v>
      </c>
      <c r="N113" s="6"/>
      <c r="O113" s="6"/>
      <c r="P113" s="5">
        <v>5575</v>
      </c>
      <c r="Q113" s="6"/>
      <c r="R113" s="5"/>
      <c r="S113" s="6"/>
      <c r="T113" s="6"/>
      <c r="U113" s="5"/>
      <c r="V113" s="6"/>
      <c r="W113" s="5"/>
    </row>
    <row r="114" spans="1:23" x14ac:dyDescent="0.3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9">
        <v>640.75</v>
      </c>
      <c r="K114" s="6"/>
      <c r="L114" s="6"/>
      <c r="M114" s="9">
        <v>0</v>
      </c>
      <c r="N114" s="6"/>
      <c r="O114" s="6"/>
      <c r="P114" s="9">
        <v>0</v>
      </c>
      <c r="Q114" s="6"/>
      <c r="R114" s="9"/>
      <c r="S114" s="6"/>
      <c r="T114" s="6"/>
      <c r="U114" s="9"/>
      <c r="V114" s="6"/>
      <c r="W114" s="9"/>
    </row>
    <row r="115" spans="1:23" x14ac:dyDescent="0.3">
      <c r="A115" s="2"/>
      <c r="B115" s="2"/>
      <c r="C115" s="2"/>
      <c r="D115" s="2"/>
      <c r="E115" s="2"/>
      <c r="F115" s="2" t="s">
        <v>117</v>
      </c>
      <c r="G115" s="2"/>
      <c r="H115" s="2"/>
      <c r="I115" s="2"/>
      <c r="J115" s="5">
        <f>ROUND(SUM(J109:J114),5)</f>
        <v>18946.23</v>
      </c>
      <c r="K115" s="6"/>
      <c r="L115" s="6"/>
      <c r="M115" s="5">
        <f>ROUND(SUM(M109:M114),5)</f>
        <v>37834</v>
      </c>
      <c r="N115" s="6"/>
      <c r="O115" s="6"/>
      <c r="P115" s="5">
        <f>ROUND(SUM(P109:P114),5)</f>
        <v>30094.47</v>
      </c>
      <c r="Q115" s="6"/>
      <c r="R115" s="5">
        <f>ROUND(SUM(R109:R114),5)</f>
        <v>26000</v>
      </c>
      <c r="S115" s="6"/>
      <c r="T115" s="6"/>
      <c r="U115" s="5">
        <f>ROUND(SUM(U109:U114),5)</f>
        <v>39000</v>
      </c>
      <c r="V115" s="6"/>
      <c r="W115" s="5">
        <f>ROUND(SUM(W109:W114),5)</f>
        <v>44500</v>
      </c>
    </row>
    <row r="116" spans="1:23" x14ac:dyDescent="0.3">
      <c r="A116" s="2"/>
      <c r="B116" s="2"/>
      <c r="C116" s="2"/>
      <c r="D116" s="2"/>
      <c r="E116" s="2"/>
      <c r="F116" s="2" t="s">
        <v>118</v>
      </c>
      <c r="G116" s="2"/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 t="s">
        <v>120</v>
      </c>
      <c r="I118" s="2"/>
      <c r="J118" s="5"/>
      <c r="K118" s="6"/>
      <c r="L118" s="6"/>
      <c r="M118" s="5"/>
      <c r="N118" s="6"/>
      <c r="O118" s="6"/>
      <c r="P118" s="5"/>
      <c r="Q118" s="6"/>
      <c r="R118" s="5"/>
      <c r="S118" s="6"/>
      <c r="T118" s="6"/>
      <c r="U118" s="5"/>
      <c r="V118" s="6"/>
      <c r="W118" s="5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 t="s">
        <v>121</v>
      </c>
      <c r="J119" s="5">
        <v>0</v>
      </c>
      <c r="K119" s="6"/>
      <c r="L119" s="6"/>
      <c r="M119" s="5">
        <v>0</v>
      </c>
      <c r="N119" s="6"/>
      <c r="O119" s="6"/>
      <c r="P119" s="5">
        <v>272.47000000000003</v>
      </c>
      <c r="Q119" s="6"/>
      <c r="R119" s="5"/>
      <c r="S119" s="6"/>
      <c r="T119" s="6"/>
      <c r="U119" s="5"/>
      <c r="V119" s="6"/>
      <c r="W119" s="5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 t="s">
        <v>122</v>
      </c>
      <c r="J120" s="9">
        <v>11095.38</v>
      </c>
      <c r="K120" s="6"/>
      <c r="L120" s="6"/>
      <c r="M120" s="9">
        <v>14580.2</v>
      </c>
      <c r="N120" s="6"/>
      <c r="O120" s="6"/>
      <c r="P120" s="9">
        <v>33686.35</v>
      </c>
      <c r="Q120" s="6"/>
      <c r="R120" s="9">
        <v>12000</v>
      </c>
      <c r="S120" s="6"/>
      <c r="T120" s="6"/>
      <c r="U120" s="9">
        <v>12000</v>
      </c>
      <c r="V120" s="6"/>
      <c r="W120" s="9">
        <v>12000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123</v>
      </c>
      <c r="I121" s="2"/>
      <c r="J121" s="5">
        <f>ROUND(SUM(J118:J120),5)</f>
        <v>11095.38</v>
      </c>
      <c r="K121" s="6"/>
      <c r="L121" s="6"/>
      <c r="M121" s="5">
        <f>ROUND(SUM(M118:M120),5)</f>
        <v>14580.2</v>
      </c>
      <c r="N121" s="6"/>
      <c r="O121" s="6"/>
      <c r="P121" s="5">
        <f>ROUND(SUM(P118:P120),5)</f>
        <v>33958.82</v>
      </c>
      <c r="Q121" s="6"/>
      <c r="R121" s="5">
        <f>ROUND(SUM(R118:R120),5)</f>
        <v>12000</v>
      </c>
      <c r="S121" s="6"/>
      <c r="T121" s="6"/>
      <c r="U121" s="5">
        <f>ROUND(SUM(U118:U120),5)</f>
        <v>12000</v>
      </c>
      <c r="V121" s="6"/>
      <c r="W121" s="5">
        <v>25000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124</v>
      </c>
      <c r="I122" s="2"/>
      <c r="J122" s="5">
        <v>711.83</v>
      </c>
      <c r="K122" s="6"/>
      <c r="L122" s="6"/>
      <c r="M122" s="5">
        <v>0</v>
      </c>
      <c r="N122" s="6"/>
      <c r="O122" s="6"/>
      <c r="P122" s="5">
        <v>2120</v>
      </c>
      <c r="Q122" s="6"/>
      <c r="R122" s="5">
        <v>1200</v>
      </c>
      <c r="S122" s="6"/>
      <c r="T122" s="6"/>
      <c r="U122" s="5">
        <v>1500</v>
      </c>
      <c r="V122" s="6"/>
      <c r="W122" s="5">
        <v>3000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125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1335</v>
      </c>
      <c r="Q123" s="6"/>
      <c r="R123" s="5">
        <v>1200</v>
      </c>
      <c r="S123" s="6"/>
      <c r="T123" s="6"/>
      <c r="U123" s="5">
        <v>1500</v>
      </c>
      <c r="V123" s="6"/>
      <c r="W123" s="5">
        <v>1500</v>
      </c>
    </row>
    <row r="124" spans="1:23" x14ac:dyDescent="0.3">
      <c r="A124" s="2"/>
      <c r="B124" s="2"/>
      <c r="C124" s="2"/>
      <c r="D124" s="2"/>
      <c r="E124" s="2"/>
      <c r="F124" s="2"/>
      <c r="G124" s="2"/>
      <c r="H124" s="2" t="s">
        <v>126</v>
      </c>
      <c r="I124" s="2"/>
      <c r="J124" s="5">
        <v>0</v>
      </c>
      <c r="K124" s="6"/>
      <c r="L124" s="6"/>
      <c r="M124" s="5">
        <v>0</v>
      </c>
      <c r="N124" s="6"/>
      <c r="O124" s="6"/>
      <c r="P124" s="5">
        <v>0</v>
      </c>
      <c r="Q124" s="6"/>
      <c r="R124" s="5"/>
      <c r="S124" s="6"/>
      <c r="T124" s="6"/>
      <c r="U124" s="5"/>
      <c r="V124" s="6"/>
      <c r="W124" s="5"/>
    </row>
    <row r="125" spans="1:23" x14ac:dyDescent="0.3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9">
        <v>22.98</v>
      </c>
      <c r="K125" s="6"/>
      <c r="L125" s="6"/>
      <c r="M125" s="9">
        <v>0</v>
      </c>
      <c r="N125" s="6"/>
      <c r="O125" s="6"/>
      <c r="P125" s="9">
        <v>2340.4299999999998</v>
      </c>
      <c r="Q125" s="6"/>
      <c r="R125" s="9">
        <v>1500</v>
      </c>
      <c r="S125" s="6"/>
      <c r="T125" s="6"/>
      <c r="U125" s="9"/>
      <c r="V125" s="6"/>
      <c r="W125" s="9"/>
    </row>
    <row r="126" spans="1:23" x14ac:dyDescent="0.3">
      <c r="A126" s="2"/>
      <c r="B126" s="2"/>
      <c r="C126" s="2"/>
      <c r="D126" s="2"/>
      <c r="E126" s="2"/>
      <c r="F126" s="2"/>
      <c r="G126" s="2" t="s">
        <v>128</v>
      </c>
      <c r="H126" s="2"/>
      <c r="I126" s="2"/>
      <c r="J126" s="5">
        <f>ROUND(J117+SUM(J121:J125),5)</f>
        <v>11830.19</v>
      </c>
      <c r="K126" s="6"/>
      <c r="L126" s="6"/>
      <c r="M126" s="5">
        <f>ROUND(M117+SUM(M121:M125),5)</f>
        <v>14580.2</v>
      </c>
      <c r="N126" s="6"/>
      <c r="O126" s="6"/>
      <c r="P126" s="5">
        <f>ROUND(P117+SUM(P121:P125),5)</f>
        <v>39754.25</v>
      </c>
      <c r="Q126" s="6"/>
      <c r="R126" s="5">
        <f>ROUND(R117+SUM(R121:R125),5)</f>
        <v>15900</v>
      </c>
      <c r="S126" s="6"/>
      <c r="T126" s="6"/>
      <c r="U126" s="5">
        <f>ROUND(U117+SUM(U121:U125),5)</f>
        <v>15000</v>
      </c>
      <c r="V126" s="6"/>
      <c r="W126" s="5">
        <f>ROUND(W117+SUM(W121:W125),5)</f>
        <v>29500</v>
      </c>
    </row>
    <row r="127" spans="1:23" x14ac:dyDescent="0.3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5">
        <v>19.190000000000001</v>
      </c>
      <c r="K127" s="6"/>
      <c r="L127" s="6"/>
      <c r="M127" s="5">
        <v>0</v>
      </c>
      <c r="N127" s="6"/>
      <c r="O127" s="6"/>
      <c r="P127" s="5">
        <v>2369.56</v>
      </c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5"/>
      <c r="K128" s="6"/>
      <c r="L128" s="6"/>
      <c r="M128" s="5"/>
      <c r="N128" s="6"/>
      <c r="O128" s="6"/>
      <c r="P128" s="5"/>
      <c r="Q128" s="6"/>
      <c r="R128" s="5"/>
      <c r="S128" s="6"/>
      <c r="T128" s="6"/>
      <c r="U128" s="5"/>
      <c r="V128" s="6"/>
      <c r="W128" s="5"/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131</v>
      </c>
      <c r="I129" s="2"/>
      <c r="J129" s="5">
        <v>460.57</v>
      </c>
      <c r="K129" s="6"/>
      <c r="L129" s="6"/>
      <c r="M129" s="5">
        <v>282.2</v>
      </c>
      <c r="N129" s="6"/>
      <c r="O129" s="6"/>
      <c r="P129" s="5">
        <v>1013.15</v>
      </c>
      <c r="Q129" s="6"/>
      <c r="R129" s="5">
        <v>720</v>
      </c>
      <c r="S129" s="6"/>
      <c r="T129" s="6"/>
      <c r="U129" s="5">
        <v>1200</v>
      </c>
      <c r="V129" s="6"/>
      <c r="W129" s="5">
        <v>1200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132</v>
      </c>
      <c r="I130" s="2"/>
      <c r="J130" s="5">
        <v>1921.92</v>
      </c>
      <c r="K130" s="6"/>
      <c r="L130" s="6"/>
      <c r="M130" s="5">
        <v>1774.02</v>
      </c>
      <c r="N130" s="6"/>
      <c r="O130" s="6"/>
      <c r="P130" s="5">
        <v>1090.6500000000001</v>
      </c>
      <c r="Q130" s="6"/>
      <c r="R130" s="5">
        <v>2000</v>
      </c>
      <c r="S130" s="6"/>
      <c r="T130" s="6"/>
      <c r="U130" s="5">
        <v>1500</v>
      </c>
      <c r="V130" s="6"/>
      <c r="W130" s="5">
        <v>1500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133</v>
      </c>
      <c r="I131" s="2"/>
      <c r="J131" s="5">
        <v>5041.41</v>
      </c>
      <c r="K131" s="6"/>
      <c r="L131" s="6"/>
      <c r="M131" s="5">
        <v>4583.38</v>
      </c>
      <c r="N131" s="6"/>
      <c r="O131" s="6"/>
      <c r="P131" s="5">
        <v>3819.45</v>
      </c>
      <c r="Q131" s="6"/>
      <c r="R131" s="5">
        <v>5100</v>
      </c>
      <c r="S131" s="6"/>
      <c r="T131" s="6"/>
      <c r="U131" s="5">
        <v>4200</v>
      </c>
      <c r="V131" s="6"/>
      <c r="W131" s="5">
        <v>4400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134</v>
      </c>
      <c r="I132" s="2"/>
      <c r="J132" s="5">
        <v>863.92</v>
      </c>
      <c r="K132" s="6"/>
      <c r="L132" s="6"/>
      <c r="M132" s="5">
        <v>939.53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x14ac:dyDescent="0.3">
      <c r="A133" s="2"/>
      <c r="B133" s="2"/>
      <c r="C133" s="2"/>
      <c r="D133" s="2"/>
      <c r="E133" s="2"/>
      <c r="F133" s="2"/>
      <c r="G133" s="2"/>
      <c r="H133" s="2" t="s">
        <v>135</v>
      </c>
      <c r="I133" s="2"/>
      <c r="J133" s="5">
        <v>857.09</v>
      </c>
      <c r="K133" s="6"/>
      <c r="L133" s="6"/>
      <c r="M133" s="5">
        <v>939.89</v>
      </c>
      <c r="N133" s="6"/>
      <c r="O133" s="6"/>
      <c r="P133" s="5">
        <v>896.15</v>
      </c>
      <c r="Q133" s="6"/>
      <c r="R133" s="5">
        <v>900</v>
      </c>
      <c r="S133" s="6"/>
      <c r="T133" s="6"/>
      <c r="U133" s="5">
        <v>900</v>
      </c>
      <c r="V133" s="6"/>
      <c r="W133" s="5">
        <v>1000</v>
      </c>
    </row>
    <row r="134" spans="1:23" x14ac:dyDescent="0.3">
      <c r="A134" s="2"/>
      <c r="B134" s="2"/>
      <c r="C134" s="2"/>
      <c r="D134" s="2"/>
      <c r="E134" s="2"/>
      <c r="F134" s="2"/>
      <c r="G134" s="2"/>
      <c r="H134" s="2" t="s">
        <v>136</v>
      </c>
      <c r="I134" s="2"/>
      <c r="J134" s="9">
        <v>0</v>
      </c>
      <c r="K134" s="6"/>
      <c r="L134" s="6"/>
      <c r="M134" s="9">
        <v>0</v>
      </c>
      <c r="N134" s="6"/>
      <c r="O134" s="6"/>
      <c r="P134" s="9">
        <v>4422</v>
      </c>
      <c r="Q134" s="6"/>
      <c r="R134" s="9"/>
      <c r="S134" s="6"/>
      <c r="T134" s="6"/>
      <c r="U134" s="9"/>
      <c r="V134" s="6"/>
      <c r="W134" s="9"/>
    </row>
    <row r="135" spans="1:23" x14ac:dyDescent="0.3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5">
        <f>ROUND(SUM(J128:J134),5)</f>
        <v>9144.91</v>
      </c>
      <c r="K135" s="6"/>
      <c r="L135" s="6"/>
      <c r="M135" s="5">
        <f>ROUND(SUM(M128:M134),5)</f>
        <v>8519.02</v>
      </c>
      <c r="N135" s="6"/>
      <c r="O135" s="6"/>
      <c r="P135" s="5">
        <f>ROUND(SUM(P128:P134),5)</f>
        <v>12137.55</v>
      </c>
      <c r="Q135" s="6"/>
      <c r="R135" s="5">
        <f>ROUND(SUM(R128:R134),5)</f>
        <v>9620</v>
      </c>
      <c r="S135" s="6"/>
      <c r="T135" s="6"/>
      <c r="U135" s="5">
        <f>ROUND(SUM(U128:U134),5)</f>
        <v>8700</v>
      </c>
      <c r="V135" s="6"/>
      <c r="W135" s="5">
        <f>ROUND(SUM(W128:W134),5)</f>
        <v>9100</v>
      </c>
    </row>
    <row r="136" spans="1:23" x14ac:dyDescent="0.3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 t="s">
        <v>139</v>
      </c>
      <c r="I137" s="2"/>
      <c r="J137" s="5"/>
      <c r="K137" s="6"/>
      <c r="L137" s="6"/>
      <c r="M137" s="5"/>
      <c r="N137" s="6"/>
      <c r="O137" s="6"/>
      <c r="P137" s="5"/>
      <c r="Q137" s="6"/>
      <c r="R137" s="5"/>
      <c r="S137" s="6"/>
      <c r="T137" s="6"/>
      <c r="U137" s="5"/>
      <c r="V137" s="6"/>
      <c r="W137" s="5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140</v>
      </c>
      <c r="J138" s="5">
        <v>10438.459999999999</v>
      </c>
      <c r="K138" s="6"/>
      <c r="L138" s="6"/>
      <c r="M138" s="5">
        <v>12273.45</v>
      </c>
      <c r="N138" s="6"/>
      <c r="O138" s="6"/>
      <c r="P138" s="5">
        <v>11322.17</v>
      </c>
      <c r="Q138" s="6"/>
      <c r="R138" s="5">
        <v>12016</v>
      </c>
      <c r="S138" s="6"/>
      <c r="T138" s="6"/>
      <c r="U138" s="5">
        <v>14000</v>
      </c>
      <c r="V138" s="6"/>
      <c r="W138" s="5">
        <v>20000</v>
      </c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 t="s">
        <v>141</v>
      </c>
      <c r="J139" s="5">
        <v>2083.19</v>
      </c>
      <c r="K139" s="6"/>
      <c r="L139" s="6"/>
      <c r="M139" s="5">
        <v>1631.12</v>
      </c>
      <c r="N139" s="6"/>
      <c r="O139" s="6"/>
      <c r="P139" s="5">
        <v>2125.25</v>
      </c>
      <c r="Q139" s="6"/>
      <c r="R139" s="5">
        <v>2400</v>
      </c>
      <c r="S139" s="6"/>
      <c r="T139" s="6"/>
      <c r="U139" s="5">
        <v>3000</v>
      </c>
      <c r="V139" s="6"/>
      <c r="W139" s="5">
        <v>4500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 t="s">
        <v>142</v>
      </c>
      <c r="J140" s="9">
        <v>859.66</v>
      </c>
      <c r="K140" s="6"/>
      <c r="L140" s="6"/>
      <c r="M140" s="9">
        <v>761.89</v>
      </c>
      <c r="N140" s="6"/>
      <c r="O140" s="6"/>
      <c r="P140" s="9">
        <v>1096.52</v>
      </c>
      <c r="Q140" s="6"/>
      <c r="R140" s="9">
        <v>2400</v>
      </c>
      <c r="S140" s="6"/>
      <c r="T140" s="6"/>
      <c r="U140" s="9">
        <v>3000</v>
      </c>
      <c r="V140" s="6"/>
      <c r="W140" s="9">
        <v>3000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143</v>
      </c>
      <c r="I141" s="2"/>
      <c r="J141" s="5">
        <f>ROUND(SUM(J137:J140),5)</f>
        <v>13381.31</v>
      </c>
      <c r="K141" s="6"/>
      <c r="L141" s="6"/>
      <c r="M141" s="5">
        <f>ROUND(SUM(M137:M140),5)</f>
        <v>14666.46</v>
      </c>
      <c r="N141" s="6"/>
      <c r="O141" s="6"/>
      <c r="P141" s="5">
        <f>ROUND(SUM(P137:P140),5)</f>
        <v>14543.94</v>
      </c>
      <c r="Q141" s="6"/>
      <c r="R141" s="5">
        <f>ROUND(SUM(R137:R140),5)</f>
        <v>16816</v>
      </c>
      <c r="S141" s="6"/>
      <c r="T141" s="6"/>
      <c r="U141" s="5">
        <f>ROUND(SUM(U137:U140),5)</f>
        <v>20000</v>
      </c>
      <c r="V141" s="6"/>
      <c r="W141" s="5">
        <f>ROUND(SUM(W137:W140),5)</f>
        <v>27500</v>
      </c>
    </row>
    <row r="142" spans="1:23" x14ac:dyDescent="0.3">
      <c r="A142" s="2"/>
      <c r="B142" s="2"/>
      <c r="C142" s="2"/>
      <c r="D142" s="2"/>
      <c r="E142" s="2"/>
      <c r="F142" s="2"/>
      <c r="G142" s="2"/>
      <c r="H142" s="2" t="s">
        <v>144</v>
      </c>
      <c r="I142" s="2"/>
      <c r="J142" s="5">
        <v>1735.59</v>
      </c>
      <c r="K142" s="6"/>
      <c r="L142" s="6"/>
      <c r="M142" s="5">
        <v>1465.98</v>
      </c>
      <c r="N142" s="6"/>
      <c r="O142" s="6"/>
      <c r="P142" s="5">
        <v>1711.82</v>
      </c>
      <c r="Q142" s="6"/>
      <c r="R142" s="5">
        <v>1560</v>
      </c>
      <c r="S142" s="6"/>
      <c r="T142" s="6"/>
      <c r="U142" s="5">
        <v>1700</v>
      </c>
      <c r="V142" s="6"/>
      <c r="W142" s="5">
        <v>2000</v>
      </c>
    </row>
    <row r="143" spans="1:23" x14ac:dyDescent="0.3">
      <c r="A143" s="2"/>
      <c r="B143" s="2"/>
      <c r="C143" s="2"/>
      <c r="D143" s="2"/>
      <c r="E143" s="2"/>
      <c r="F143" s="2"/>
      <c r="G143" s="2"/>
      <c r="H143" s="2" t="s">
        <v>145</v>
      </c>
      <c r="I143" s="2"/>
      <c r="J143" s="9">
        <v>1471.2</v>
      </c>
      <c r="K143" s="6"/>
      <c r="L143" s="6"/>
      <c r="M143" s="9">
        <v>1526.35</v>
      </c>
      <c r="N143" s="6"/>
      <c r="O143" s="6"/>
      <c r="P143" s="9">
        <v>979.9</v>
      </c>
      <c r="Q143" s="6"/>
      <c r="R143" s="9">
        <v>1560</v>
      </c>
      <c r="S143" s="6"/>
      <c r="T143" s="6"/>
      <c r="U143" s="9">
        <v>1560</v>
      </c>
      <c r="V143" s="6"/>
      <c r="W143" s="9">
        <v>2200</v>
      </c>
    </row>
    <row r="144" spans="1:23" x14ac:dyDescent="0.3">
      <c r="A144" s="2"/>
      <c r="B144" s="2"/>
      <c r="C144" s="2"/>
      <c r="D144" s="2"/>
      <c r="E144" s="2"/>
      <c r="F144" s="2"/>
      <c r="G144" s="2" t="s">
        <v>146</v>
      </c>
      <c r="H144" s="2"/>
      <c r="I144" s="2"/>
      <c r="J144" s="5">
        <f>ROUND(J136+SUM(J141:J143),5)</f>
        <v>16588.099999999999</v>
      </c>
      <c r="K144" s="6"/>
      <c r="L144" s="6"/>
      <c r="M144" s="5">
        <f>ROUND(M136+SUM(M141:M143),5)</f>
        <v>17658.79</v>
      </c>
      <c r="N144" s="6"/>
      <c r="O144" s="6"/>
      <c r="P144" s="5">
        <f>ROUND(P136+SUM(P141:P143),5)</f>
        <v>17235.66</v>
      </c>
      <c r="Q144" s="6"/>
      <c r="R144" s="5">
        <f>ROUND(R136+SUM(R141:R143),5)</f>
        <v>19936</v>
      </c>
      <c r="S144" s="6"/>
      <c r="T144" s="6"/>
      <c r="U144" s="5">
        <f>ROUND(U136+SUM(U141:U143),5)</f>
        <v>23260</v>
      </c>
      <c r="V144" s="6"/>
      <c r="W144" s="5">
        <f>ROUND(W136+SUM(W141:W143),5)</f>
        <v>31700</v>
      </c>
    </row>
    <row r="145" spans="1:23" x14ac:dyDescent="0.3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5">
        <v>1115.77</v>
      </c>
      <c r="K145" s="6"/>
      <c r="L145" s="6"/>
      <c r="M145" s="5">
        <v>1516.79</v>
      </c>
      <c r="N145" s="6"/>
      <c r="O145" s="6"/>
      <c r="P145" s="5">
        <v>1296.79</v>
      </c>
      <c r="Q145" s="6"/>
      <c r="R145" s="5">
        <v>1000</v>
      </c>
      <c r="S145" s="6"/>
      <c r="T145" s="6"/>
      <c r="U145" s="5">
        <v>1000</v>
      </c>
      <c r="V145" s="6"/>
      <c r="W145" s="5">
        <v>1956</v>
      </c>
    </row>
    <row r="146" spans="1:23" x14ac:dyDescent="0.3">
      <c r="A146" s="2"/>
      <c r="B146" s="2"/>
      <c r="C146" s="2"/>
      <c r="D146" s="2"/>
      <c r="E146" s="2"/>
      <c r="F146" s="2" t="s">
        <v>148</v>
      </c>
      <c r="G146" s="2"/>
      <c r="H146" s="2"/>
      <c r="I146" s="2"/>
      <c r="J146" s="8">
        <f>ROUND(J116+SUM(J126:J127)+J135+SUM(J144:J145),5)</f>
        <v>38698.160000000003</v>
      </c>
      <c r="K146" s="6"/>
      <c r="L146" s="6"/>
      <c r="M146" s="8">
        <f>ROUND(M116+SUM(M126:M127)+M135+SUM(M144:M145),5)</f>
        <v>42274.8</v>
      </c>
      <c r="N146" s="6"/>
      <c r="O146" s="6"/>
      <c r="P146" s="8">
        <f>ROUND(P116+SUM(P126:P127)+P135+SUM(P144:P145),5)</f>
        <v>72793.81</v>
      </c>
      <c r="Q146" s="6"/>
      <c r="R146" s="8">
        <f>ROUND(R116+SUM(R126:R127)+R135+SUM(R144:R145),5)</f>
        <v>46456</v>
      </c>
      <c r="S146" s="6"/>
      <c r="T146" s="6"/>
      <c r="U146" s="8">
        <f>ROUND(U116+SUM(U126:U127)+U135+SUM(U144:U145),5)</f>
        <v>47960</v>
      </c>
      <c r="V146" s="6"/>
      <c r="W146" s="8">
        <f>ROUND(W116+SUM(W126:W127)+W135+SUM(W144:W145),5)</f>
        <v>72256</v>
      </c>
    </row>
    <row r="147" spans="1:23" x14ac:dyDescent="0.3">
      <c r="A147" s="2"/>
      <c r="B147" s="2"/>
      <c r="C147" s="2"/>
      <c r="D147" s="2"/>
      <c r="E147" s="2" t="s">
        <v>149</v>
      </c>
      <c r="F147" s="2"/>
      <c r="G147" s="2"/>
      <c r="H147" s="2"/>
      <c r="I147" s="2"/>
      <c r="J147" s="5">
        <f>ROUND(SUM(J39:J43)+SUM(J47:J48)+J53+J59+J69+J108+J115+J146,5)</f>
        <v>761862.12</v>
      </c>
      <c r="K147" s="6"/>
      <c r="L147" s="6"/>
      <c r="M147" s="5">
        <f>ROUND(SUM(M39:M43)+SUM(M47:M48)+M53+M59+M69+M108+M115+M146,5)</f>
        <v>723149.43</v>
      </c>
      <c r="N147" s="6"/>
      <c r="O147" s="6"/>
      <c r="P147" s="5">
        <f>ROUND(SUM(P39:P43)+SUM(P47:P48)+P53+P59+P69+P108+P115+P146,5)</f>
        <v>836024.93</v>
      </c>
      <c r="Q147" s="6"/>
      <c r="R147" s="5">
        <f>ROUND(SUM(R39:R43)+SUM(R47:R48)+R53+R59+R69+R108+R115+R146,5)</f>
        <v>957042.08</v>
      </c>
      <c r="S147" s="6"/>
      <c r="T147" s="6"/>
      <c r="U147" s="5">
        <f>ROUND(SUM(U39:U43)+SUM(U47:U48)+U53+U59+U69+U108+U115+U146,5)</f>
        <v>996019.6</v>
      </c>
      <c r="V147" s="6"/>
      <c r="W147" s="5">
        <f>ROUND(SUM(W39:W43)+SUM(W47:W48)+W53+W59+W69+W108+W115+W146,5)</f>
        <v>1093055.0900000001</v>
      </c>
    </row>
    <row r="148" spans="1:23" x14ac:dyDescent="0.3">
      <c r="A148" s="2"/>
      <c r="B148" s="2"/>
      <c r="C148" s="2"/>
      <c r="D148" s="2"/>
      <c r="E148" s="2" t="s">
        <v>150</v>
      </c>
      <c r="F148" s="2"/>
      <c r="G148" s="2"/>
      <c r="H148" s="2"/>
      <c r="I148" s="2"/>
      <c r="J148" s="5"/>
      <c r="K148" s="6"/>
      <c r="L148" s="6"/>
      <c r="M148" s="5"/>
      <c r="N148" s="6"/>
      <c r="O148" s="6"/>
      <c r="P148" s="5"/>
      <c r="Q148" s="6"/>
      <c r="R148" s="5"/>
      <c r="S148" s="6"/>
      <c r="T148" s="6"/>
      <c r="U148" s="5"/>
      <c r="V148" s="6"/>
      <c r="W148" s="5"/>
    </row>
    <row r="149" spans="1:23" x14ac:dyDescent="0.3">
      <c r="A149" s="2"/>
      <c r="B149" s="2"/>
      <c r="C149" s="2"/>
      <c r="D149" s="2"/>
      <c r="E149" s="2"/>
      <c r="F149" s="2" t="s">
        <v>151</v>
      </c>
      <c r="G149" s="2"/>
      <c r="H149" s="2"/>
      <c r="I149" s="2"/>
      <c r="J149" s="5">
        <v>691.87</v>
      </c>
      <c r="K149" s="6"/>
      <c r="L149" s="6"/>
      <c r="M149" s="5">
        <v>1290.44</v>
      </c>
      <c r="N149" s="6"/>
      <c r="O149" s="6"/>
      <c r="P149" s="5">
        <v>293.83999999999997</v>
      </c>
      <c r="Q149" s="6"/>
      <c r="R149" s="5">
        <v>5000</v>
      </c>
      <c r="S149" s="6"/>
      <c r="T149" s="6"/>
      <c r="U149" s="5">
        <v>5000</v>
      </c>
      <c r="V149" s="6"/>
      <c r="W149" s="5">
        <v>137506.35999999999</v>
      </c>
    </row>
    <row r="150" spans="1:23" x14ac:dyDescent="0.3">
      <c r="A150" s="2"/>
      <c r="B150" s="2"/>
      <c r="C150" s="2"/>
      <c r="D150" s="2"/>
      <c r="E150" s="2"/>
      <c r="F150" s="2" t="s">
        <v>152</v>
      </c>
      <c r="G150" s="2"/>
      <c r="H150" s="2"/>
      <c r="I150" s="2"/>
      <c r="J150" s="5">
        <v>0</v>
      </c>
      <c r="K150" s="6"/>
      <c r="L150" s="6"/>
      <c r="M150" s="5">
        <v>0</v>
      </c>
      <c r="N150" s="6"/>
      <c r="O150" s="6"/>
      <c r="P150" s="5">
        <v>23.82</v>
      </c>
      <c r="Q150" s="6"/>
      <c r="R150" s="5">
        <v>1000</v>
      </c>
      <c r="S150" s="6"/>
      <c r="T150" s="6"/>
      <c r="U150" s="5">
        <v>1000</v>
      </c>
      <c r="V150" s="6"/>
      <c r="W150" s="5">
        <v>1000</v>
      </c>
    </row>
    <row r="151" spans="1:23" x14ac:dyDescent="0.3">
      <c r="A151" s="2"/>
      <c r="B151" s="2"/>
      <c r="C151" s="2"/>
      <c r="D151" s="2"/>
      <c r="E151" s="2"/>
      <c r="F151" s="2" t="s">
        <v>153</v>
      </c>
      <c r="G151" s="2"/>
      <c r="H151" s="2"/>
      <c r="I151" s="2"/>
      <c r="J151" s="9">
        <v>351.42</v>
      </c>
      <c r="K151" s="6"/>
      <c r="L151" s="6"/>
      <c r="M151" s="9">
        <v>985.65</v>
      </c>
      <c r="N151" s="6"/>
      <c r="O151" s="6"/>
      <c r="P151" s="9">
        <v>0</v>
      </c>
      <c r="Q151" s="6"/>
      <c r="R151" s="9"/>
      <c r="S151" s="6"/>
      <c r="T151" s="6"/>
      <c r="U151" s="9"/>
      <c r="V151" s="6"/>
      <c r="W151" s="9"/>
    </row>
    <row r="152" spans="1:23" x14ac:dyDescent="0.3">
      <c r="A152" s="2"/>
      <c r="B152" s="2"/>
      <c r="C152" s="2"/>
      <c r="D152" s="2"/>
      <c r="E152" s="2" t="s">
        <v>154</v>
      </c>
      <c r="F152" s="2"/>
      <c r="G152" s="2"/>
      <c r="H152" s="2"/>
      <c r="I152" s="2"/>
      <c r="J152" s="5">
        <f>ROUND(SUM(J148:J151),5)</f>
        <v>1043.29</v>
      </c>
      <c r="K152" s="6"/>
      <c r="L152" s="6"/>
      <c r="M152" s="5">
        <f>ROUND(SUM(M148:M151),5)</f>
        <v>2276.09</v>
      </c>
      <c r="N152" s="6"/>
      <c r="O152" s="6"/>
      <c r="P152" s="5">
        <f>ROUND(SUM(P148:P151),5)</f>
        <v>317.66000000000003</v>
      </c>
      <c r="Q152" s="6"/>
      <c r="R152" s="5">
        <f>ROUND(SUM(R148:R151),5)</f>
        <v>6000</v>
      </c>
      <c r="S152" s="6"/>
      <c r="T152" s="6"/>
      <c r="U152" s="5">
        <f>ROUND(SUM(U148:U151),5)</f>
        <v>6000</v>
      </c>
      <c r="V152" s="6"/>
      <c r="W152" s="5">
        <f>ROUND(SUM(W148:W151),5)</f>
        <v>138506.35999999999</v>
      </c>
    </row>
    <row r="153" spans="1:23" x14ac:dyDescent="0.3">
      <c r="A153" s="2"/>
      <c r="B153" s="2"/>
      <c r="C153" s="2"/>
      <c r="D153" s="2"/>
      <c r="E153" s="2" t="s">
        <v>155</v>
      </c>
      <c r="F153" s="2"/>
      <c r="G153" s="2"/>
      <c r="H153" s="2"/>
      <c r="I153" s="2"/>
      <c r="J153" s="5"/>
      <c r="K153" s="6"/>
      <c r="L153" s="6"/>
      <c r="M153" s="5"/>
      <c r="N153" s="6"/>
      <c r="O153" s="6"/>
      <c r="P153" s="5"/>
      <c r="Q153" s="6"/>
      <c r="R153" s="5"/>
      <c r="S153" s="6"/>
      <c r="T153" s="6"/>
      <c r="U153" s="5"/>
      <c r="V153" s="6"/>
      <c r="W153" s="5"/>
    </row>
    <row r="154" spans="1:23" x14ac:dyDescent="0.3">
      <c r="A154" s="2"/>
      <c r="B154" s="2"/>
      <c r="C154" s="2"/>
      <c r="D154" s="2"/>
      <c r="E154" s="2"/>
      <c r="F154" s="2" t="s">
        <v>156</v>
      </c>
      <c r="G154" s="2"/>
      <c r="H154" s="2"/>
      <c r="I154" s="2"/>
      <c r="J154" s="5">
        <v>0</v>
      </c>
      <c r="K154" s="6"/>
      <c r="L154" s="6"/>
      <c r="M154" s="5">
        <v>2125</v>
      </c>
      <c r="N154" s="6"/>
      <c r="O154" s="6"/>
      <c r="P154" s="5">
        <v>7170</v>
      </c>
      <c r="Q154" s="6"/>
      <c r="R154" s="5">
        <v>6000</v>
      </c>
      <c r="S154" s="6"/>
      <c r="T154" s="6"/>
      <c r="U154" s="5">
        <v>7200</v>
      </c>
      <c r="V154" s="6"/>
      <c r="W154" s="5">
        <v>7200</v>
      </c>
    </row>
    <row r="155" spans="1:23" x14ac:dyDescent="0.3">
      <c r="A155" s="2"/>
      <c r="B155" s="2"/>
      <c r="C155" s="2"/>
      <c r="D155" s="2"/>
      <c r="E155" s="2"/>
      <c r="F155" s="2" t="s">
        <v>157</v>
      </c>
      <c r="G155" s="2"/>
      <c r="H155" s="2"/>
      <c r="I155" s="2"/>
      <c r="J155" s="5">
        <v>4344.2299999999996</v>
      </c>
      <c r="K155" s="6"/>
      <c r="L155" s="6"/>
      <c r="M155" s="5">
        <v>7680.25</v>
      </c>
      <c r="N155" s="6"/>
      <c r="O155" s="6"/>
      <c r="P155" s="5">
        <v>315.48</v>
      </c>
      <c r="Q155" s="6"/>
      <c r="R155" s="5">
        <v>2000</v>
      </c>
      <c r="S155" s="6"/>
      <c r="T155" s="6"/>
      <c r="U155" s="5">
        <v>2000</v>
      </c>
      <c r="V155" s="6"/>
      <c r="W155" s="5">
        <v>22000</v>
      </c>
    </row>
    <row r="156" spans="1:23" x14ac:dyDescent="0.3">
      <c r="A156" s="2"/>
      <c r="B156" s="2"/>
      <c r="C156" s="2"/>
      <c r="D156" s="2"/>
      <c r="E156" s="2"/>
      <c r="F156" s="2" t="s">
        <v>158</v>
      </c>
      <c r="G156" s="2"/>
      <c r="H156" s="2"/>
      <c r="I156" s="2"/>
      <c r="J156" s="5">
        <v>12883.54</v>
      </c>
      <c r="K156" s="6"/>
      <c r="L156" s="6"/>
      <c r="M156" s="5">
        <v>4791.51</v>
      </c>
      <c r="N156" s="6"/>
      <c r="O156" s="6"/>
      <c r="P156" s="5">
        <v>6387.22</v>
      </c>
      <c r="Q156" s="6"/>
      <c r="R156" s="5">
        <v>6000</v>
      </c>
      <c r="S156" s="6"/>
      <c r="T156" s="6"/>
      <c r="U156" s="5">
        <v>7500</v>
      </c>
      <c r="V156" s="6"/>
      <c r="W156" s="5">
        <v>9500</v>
      </c>
    </row>
    <row r="157" spans="1:23" x14ac:dyDescent="0.3">
      <c r="A157" s="2"/>
      <c r="B157" s="2"/>
      <c r="C157" s="2"/>
      <c r="D157" s="2"/>
      <c r="E157" s="2"/>
      <c r="F157" s="2" t="s">
        <v>159</v>
      </c>
      <c r="G157" s="2"/>
      <c r="H157" s="2"/>
      <c r="I157" s="2"/>
      <c r="J157" s="5">
        <v>1659.62</v>
      </c>
      <c r="K157" s="6"/>
      <c r="L157" s="6"/>
      <c r="M157" s="5">
        <v>1936.04</v>
      </c>
      <c r="N157" s="6"/>
      <c r="O157" s="6"/>
      <c r="P157" s="5">
        <v>1198.81</v>
      </c>
      <c r="Q157" s="6"/>
      <c r="R157" s="5">
        <v>1800</v>
      </c>
      <c r="S157" s="6"/>
      <c r="T157" s="6"/>
      <c r="U157" s="5">
        <v>1500</v>
      </c>
      <c r="V157" s="6"/>
      <c r="W157" s="5">
        <v>1500</v>
      </c>
    </row>
    <row r="158" spans="1:23" x14ac:dyDescent="0.3">
      <c r="A158" s="2"/>
      <c r="B158" s="2"/>
      <c r="C158" s="2"/>
      <c r="D158" s="2"/>
      <c r="E158" s="2"/>
      <c r="F158" s="2" t="s">
        <v>160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>
        <v>4751.6000000000004</v>
      </c>
      <c r="S158" s="6"/>
      <c r="T158" s="6"/>
      <c r="U158" s="5">
        <v>5430</v>
      </c>
      <c r="V158" s="6"/>
      <c r="W158" s="5">
        <v>7500</v>
      </c>
    </row>
    <row r="159" spans="1:23" x14ac:dyDescent="0.3">
      <c r="A159" s="2"/>
      <c r="B159" s="2"/>
      <c r="C159" s="2"/>
      <c r="D159" s="2"/>
      <c r="E159" s="2"/>
      <c r="F159" s="2" t="s">
        <v>161</v>
      </c>
      <c r="G159" s="2"/>
      <c r="H159" s="2"/>
      <c r="I159" s="2"/>
      <c r="J159" s="5">
        <v>0</v>
      </c>
      <c r="K159" s="6"/>
      <c r="L159" s="6"/>
      <c r="M159" s="5">
        <v>0</v>
      </c>
      <c r="N159" s="6"/>
      <c r="O159" s="6"/>
      <c r="P159" s="5">
        <v>0</v>
      </c>
      <c r="Q159" s="6"/>
      <c r="R159" s="5"/>
      <c r="S159" s="6"/>
      <c r="T159" s="6"/>
      <c r="U159" s="5"/>
      <c r="V159" s="6"/>
      <c r="W159" s="5"/>
    </row>
    <row r="160" spans="1:23" x14ac:dyDescent="0.3">
      <c r="A160" s="2"/>
      <c r="B160" s="2"/>
      <c r="C160" s="2"/>
      <c r="D160" s="2"/>
      <c r="E160" s="2"/>
      <c r="F160" s="2" t="s">
        <v>162</v>
      </c>
      <c r="G160" s="2"/>
      <c r="H160" s="2"/>
      <c r="I160" s="2"/>
      <c r="J160" s="9">
        <v>165</v>
      </c>
      <c r="K160" s="6"/>
      <c r="L160" s="6"/>
      <c r="M160" s="9">
        <v>-80</v>
      </c>
      <c r="N160" s="6"/>
      <c r="O160" s="6"/>
      <c r="P160" s="9">
        <v>0</v>
      </c>
      <c r="Q160" s="6"/>
      <c r="R160" s="9"/>
      <c r="S160" s="6"/>
      <c r="T160" s="6"/>
      <c r="U160" s="9"/>
      <c r="V160" s="6"/>
      <c r="W160" s="9"/>
    </row>
    <row r="161" spans="1:23" x14ac:dyDescent="0.3">
      <c r="A161" s="2"/>
      <c r="B161" s="2"/>
      <c r="C161" s="2"/>
      <c r="D161" s="2"/>
      <c r="E161" s="2" t="s">
        <v>163</v>
      </c>
      <c r="F161" s="2"/>
      <c r="G161" s="2"/>
      <c r="H161" s="2"/>
      <c r="I161" s="2"/>
      <c r="J161" s="5">
        <f>ROUND(SUM(J153:J160),5)</f>
        <v>19052.39</v>
      </c>
      <c r="K161" s="6"/>
      <c r="L161" s="6"/>
      <c r="M161" s="5">
        <f>ROUND(SUM(M153:M160),5)</f>
        <v>16452.8</v>
      </c>
      <c r="N161" s="6"/>
      <c r="O161" s="6"/>
      <c r="P161" s="5">
        <f>ROUND(SUM(P153:P160),5)</f>
        <v>15071.51</v>
      </c>
      <c r="Q161" s="6"/>
      <c r="R161" s="5">
        <f>ROUND(SUM(R153:R160),5)</f>
        <v>20551.599999999999</v>
      </c>
      <c r="S161" s="6"/>
      <c r="T161" s="6"/>
      <c r="U161" s="5">
        <f>ROUND(SUM(U153:U160),5)</f>
        <v>23630</v>
      </c>
      <c r="V161" s="6"/>
      <c r="W161" s="5">
        <f>ROUND(SUM(W153:W160),5)</f>
        <v>47700</v>
      </c>
    </row>
    <row r="162" spans="1:23" x14ac:dyDescent="0.3">
      <c r="A162" s="2"/>
      <c r="B162" s="2"/>
      <c r="C162" s="2"/>
      <c r="D162" s="2"/>
      <c r="E162" s="2" t="s">
        <v>164</v>
      </c>
      <c r="F162" s="2"/>
      <c r="G162" s="2"/>
      <c r="H162" s="2"/>
      <c r="I162" s="2"/>
      <c r="J162" s="5"/>
      <c r="K162" s="6"/>
      <c r="L162" s="6"/>
      <c r="M162" s="5"/>
      <c r="N162" s="6"/>
      <c r="O162" s="6"/>
      <c r="P162" s="5"/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165</v>
      </c>
      <c r="G163" s="2"/>
      <c r="H163" s="2"/>
      <c r="I163" s="2"/>
      <c r="J163" s="5">
        <v>29.93</v>
      </c>
      <c r="K163" s="6"/>
      <c r="L163" s="6"/>
      <c r="M163" s="5">
        <v>951.8</v>
      </c>
      <c r="N163" s="6"/>
      <c r="O163" s="6"/>
      <c r="P163" s="5">
        <v>0</v>
      </c>
      <c r="Q163" s="6"/>
      <c r="R163" s="5"/>
      <c r="S163" s="6"/>
      <c r="T163" s="6"/>
      <c r="U163" s="5"/>
      <c r="V163" s="6"/>
      <c r="W163" s="5"/>
    </row>
    <row r="164" spans="1:23" x14ac:dyDescent="0.3">
      <c r="A164" s="2"/>
      <c r="B164" s="2"/>
      <c r="C164" s="2"/>
      <c r="D164" s="2"/>
      <c r="E164" s="2"/>
      <c r="F164" s="2" t="s">
        <v>166</v>
      </c>
      <c r="G164" s="2"/>
      <c r="H164" s="2"/>
      <c r="I164" s="2"/>
      <c r="J164" s="5">
        <v>0</v>
      </c>
      <c r="K164" s="6"/>
      <c r="L164" s="6"/>
      <c r="M164" s="5">
        <v>251.93</v>
      </c>
      <c r="N164" s="6"/>
      <c r="O164" s="6"/>
      <c r="P164" s="5">
        <v>599.96</v>
      </c>
      <c r="Q164" s="6"/>
      <c r="R164" s="5">
        <v>2400</v>
      </c>
      <c r="S164" s="6"/>
      <c r="T164" s="6"/>
      <c r="U164" s="5">
        <v>1000</v>
      </c>
      <c r="V164" s="6"/>
      <c r="W164" s="5">
        <v>1000</v>
      </c>
    </row>
    <row r="165" spans="1:23" x14ac:dyDescent="0.3">
      <c r="A165" s="2"/>
      <c r="B165" s="2"/>
      <c r="C165" s="2"/>
      <c r="D165" s="2"/>
      <c r="E165" s="2"/>
      <c r="F165" s="2" t="s">
        <v>167</v>
      </c>
      <c r="G165" s="2"/>
      <c r="H165" s="2"/>
      <c r="I165" s="2"/>
      <c r="J165" s="5">
        <v>110.08</v>
      </c>
      <c r="K165" s="6"/>
      <c r="L165" s="6"/>
      <c r="M165" s="5">
        <v>476.24</v>
      </c>
      <c r="N165" s="6"/>
      <c r="O165" s="6"/>
      <c r="P165" s="5">
        <v>0</v>
      </c>
      <c r="Q165" s="6"/>
      <c r="R165" s="5"/>
      <c r="S165" s="6"/>
      <c r="T165" s="6"/>
      <c r="U165" s="5"/>
      <c r="V165" s="6"/>
      <c r="W165" s="5"/>
    </row>
    <row r="166" spans="1:23" x14ac:dyDescent="0.3">
      <c r="A166" s="2"/>
      <c r="B166" s="2"/>
      <c r="C166" s="2"/>
      <c r="D166" s="2"/>
      <c r="E166" s="2"/>
      <c r="F166" s="2" t="s">
        <v>168</v>
      </c>
      <c r="G166" s="2"/>
      <c r="H166" s="2"/>
      <c r="I166" s="2"/>
      <c r="J166" s="5">
        <v>6235.67</v>
      </c>
      <c r="K166" s="6"/>
      <c r="L166" s="6"/>
      <c r="M166" s="5">
        <v>4918.5200000000004</v>
      </c>
      <c r="N166" s="6"/>
      <c r="O166" s="6"/>
      <c r="P166" s="5">
        <v>9056.91</v>
      </c>
      <c r="Q166" s="6"/>
      <c r="R166" s="5">
        <v>5400</v>
      </c>
      <c r="S166" s="6"/>
      <c r="T166" s="6"/>
      <c r="U166" s="5">
        <v>8000</v>
      </c>
      <c r="V166" s="6"/>
      <c r="W166" s="5">
        <v>8500</v>
      </c>
    </row>
    <row r="167" spans="1:23" x14ac:dyDescent="0.3">
      <c r="A167" s="2"/>
      <c r="B167" s="2"/>
      <c r="C167" s="2"/>
      <c r="D167" s="2"/>
      <c r="E167" s="2"/>
      <c r="F167" s="2" t="s">
        <v>169</v>
      </c>
      <c r="G167" s="2"/>
      <c r="H167" s="2"/>
      <c r="I167" s="2"/>
      <c r="J167" s="5"/>
      <c r="K167" s="6"/>
      <c r="L167" s="6"/>
      <c r="M167" s="5"/>
      <c r="N167" s="6"/>
      <c r="O167" s="6"/>
      <c r="P167" s="5"/>
      <c r="Q167" s="6"/>
      <c r="R167" s="5"/>
      <c r="S167" s="6"/>
      <c r="T167" s="6"/>
      <c r="U167" s="5"/>
      <c r="V167" s="6"/>
      <c r="W167" s="5"/>
    </row>
    <row r="168" spans="1:23" x14ac:dyDescent="0.3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909</v>
      </c>
      <c r="Q168" s="6"/>
      <c r="R168" s="5"/>
      <c r="S168" s="6"/>
      <c r="T168" s="6"/>
      <c r="U168" s="5">
        <v>6000</v>
      </c>
      <c r="V168" s="6"/>
      <c r="W168" s="5">
        <v>6000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5">
        <v>0</v>
      </c>
      <c r="K169" s="6"/>
      <c r="L169" s="6"/>
      <c r="M169" s="5">
        <v>0</v>
      </c>
      <c r="N169" s="6"/>
      <c r="O169" s="6"/>
      <c r="P169" s="5">
        <v>0</v>
      </c>
      <c r="Q169" s="6"/>
      <c r="R169" s="5">
        <v>5000</v>
      </c>
      <c r="S169" s="6"/>
      <c r="T169" s="6"/>
      <c r="U169" s="5">
        <v>8000</v>
      </c>
      <c r="V169" s="6"/>
      <c r="W169" s="5">
        <v>8000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5">
        <v>0</v>
      </c>
      <c r="K170" s="6"/>
      <c r="L170" s="6"/>
      <c r="M170" s="5">
        <v>749.69</v>
      </c>
      <c r="N170" s="6"/>
      <c r="O170" s="6"/>
      <c r="P170" s="5">
        <v>2836</v>
      </c>
      <c r="Q170" s="6"/>
      <c r="R170" s="5">
        <v>10000</v>
      </c>
      <c r="S170" s="6"/>
      <c r="T170" s="6"/>
      <c r="U170" s="5">
        <v>5000</v>
      </c>
      <c r="V170" s="6"/>
      <c r="W170" s="5">
        <v>12000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5">
        <v>0</v>
      </c>
      <c r="K171" s="6"/>
      <c r="L171" s="6"/>
      <c r="M171" s="5">
        <v>0</v>
      </c>
      <c r="N171" s="6"/>
      <c r="O171" s="6"/>
      <c r="P171" s="5">
        <v>5329.96</v>
      </c>
      <c r="Q171" s="6"/>
      <c r="R171" s="5">
        <v>25000</v>
      </c>
      <c r="S171" s="6"/>
      <c r="T171" s="6"/>
      <c r="U171" s="5">
        <v>15000</v>
      </c>
      <c r="V171" s="6"/>
      <c r="W171" s="5">
        <v>25000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5">
        <v>0</v>
      </c>
      <c r="K172" s="6"/>
      <c r="L172" s="6"/>
      <c r="M172" s="5">
        <v>13275</v>
      </c>
      <c r="N172" s="6"/>
      <c r="O172" s="6"/>
      <c r="P172" s="5">
        <v>0</v>
      </c>
      <c r="Q172" s="6"/>
      <c r="R172" s="5">
        <v>3000</v>
      </c>
      <c r="S172" s="6"/>
      <c r="T172" s="6"/>
      <c r="U172" s="5">
        <v>1500</v>
      </c>
      <c r="V172" s="6"/>
      <c r="W172" s="5">
        <v>1500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5">
        <v>0</v>
      </c>
      <c r="K173" s="6"/>
      <c r="L173" s="6"/>
      <c r="M173" s="5">
        <v>3620.68</v>
      </c>
      <c r="N173" s="6"/>
      <c r="O173" s="6"/>
      <c r="P173" s="5">
        <v>374.27</v>
      </c>
      <c r="Q173" s="6"/>
      <c r="R173" s="5">
        <v>2400</v>
      </c>
      <c r="S173" s="6"/>
      <c r="T173" s="6"/>
      <c r="U173" s="5">
        <v>1000</v>
      </c>
      <c r="V173" s="6"/>
      <c r="W173" s="5">
        <v>1000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176</v>
      </c>
      <c r="H174" s="2"/>
      <c r="I174" s="2"/>
      <c r="J174" s="5">
        <v>322.08</v>
      </c>
      <c r="K174" s="6"/>
      <c r="L174" s="6"/>
      <c r="M174" s="5">
        <v>8208.07</v>
      </c>
      <c r="N174" s="6"/>
      <c r="O174" s="6"/>
      <c r="P174" s="5">
        <v>6839.64</v>
      </c>
      <c r="Q174" s="6"/>
      <c r="R174" s="5">
        <v>7200</v>
      </c>
      <c r="S174" s="6"/>
      <c r="T174" s="6"/>
      <c r="U174" s="5">
        <v>3600</v>
      </c>
      <c r="V174" s="6"/>
      <c r="W174" s="5">
        <v>3600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177</v>
      </c>
      <c r="H175" s="2"/>
      <c r="I175" s="2"/>
      <c r="J175" s="5">
        <v>0</v>
      </c>
      <c r="K175" s="6"/>
      <c r="L175" s="6"/>
      <c r="M175" s="5">
        <v>0</v>
      </c>
      <c r="N175" s="6"/>
      <c r="O175" s="6"/>
      <c r="P175" s="5">
        <v>616</v>
      </c>
      <c r="Q175" s="6"/>
      <c r="R175" s="5">
        <v>5000</v>
      </c>
      <c r="S175" s="6"/>
      <c r="T175" s="6"/>
      <c r="U175" s="5">
        <v>3000</v>
      </c>
      <c r="V175" s="6"/>
      <c r="W175" s="5">
        <v>3000</v>
      </c>
    </row>
    <row r="176" spans="1:23" x14ac:dyDescent="0.3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5">
        <v>5233.41</v>
      </c>
      <c r="K176" s="6"/>
      <c r="L176" s="6"/>
      <c r="M176" s="5">
        <v>50641.99</v>
      </c>
      <c r="N176" s="6"/>
      <c r="O176" s="6"/>
      <c r="P176" s="5">
        <v>1670</v>
      </c>
      <c r="Q176" s="6"/>
      <c r="R176" s="5"/>
      <c r="S176" s="6"/>
      <c r="T176" s="6"/>
      <c r="U176" s="5"/>
      <c r="V176" s="6"/>
      <c r="W176" s="5"/>
    </row>
    <row r="177" spans="1:23" x14ac:dyDescent="0.3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5">
        <v>898.65</v>
      </c>
      <c r="K177" s="6"/>
      <c r="L177" s="6"/>
      <c r="M177" s="5">
        <v>858.3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>
        <v>1000</v>
      </c>
    </row>
    <row r="178" spans="1:23" x14ac:dyDescent="0.3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5">
        <v>0</v>
      </c>
      <c r="K178" s="6"/>
      <c r="L178" s="6"/>
      <c r="M178" s="5">
        <v>0</v>
      </c>
      <c r="N178" s="6"/>
      <c r="O178" s="6"/>
      <c r="P178" s="5">
        <v>0</v>
      </c>
      <c r="Q178" s="6"/>
      <c r="R178" s="5"/>
      <c r="S178" s="6"/>
      <c r="T178" s="6"/>
      <c r="U178" s="5"/>
      <c r="V178" s="6"/>
      <c r="W178" s="5"/>
    </row>
    <row r="179" spans="1:23" x14ac:dyDescent="0.3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9">
        <v>842.03</v>
      </c>
      <c r="K179" s="6"/>
      <c r="L179" s="6"/>
      <c r="M179" s="9">
        <v>1753.65</v>
      </c>
      <c r="N179" s="6"/>
      <c r="O179" s="6"/>
      <c r="P179" s="9">
        <v>1310.81</v>
      </c>
      <c r="Q179" s="6"/>
      <c r="R179" s="9">
        <v>6000</v>
      </c>
      <c r="S179" s="6"/>
      <c r="T179" s="6"/>
      <c r="U179" s="9"/>
      <c r="V179" s="6"/>
      <c r="W179" s="9"/>
    </row>
    <row r="180" spans="1:23" x14ac:dyDescent="0.3">
      <c r="A180" s="2"/>
      <c r="B180" s="2"/>
      <c r="C180" s="2"/>
      <c r="D180" s="2"/>
      <c r="E180" s="2"/>
      <c r="F180" s="2" t="s">
        <v>182</v>
      </c>
      <c r="G180" s="2"/>
      <c r="H180" s="2"/>
      <c r="I180" s="2"/>
      <c r="J180" s="5">
        <f>ROUND(SUM(J167:J179),5)</f>
        <v>7296.17</v>
      </c>
      <c r="K180" s="6"/>
      <c r="L180" s="6"/>
      <c r="M180" s="5">
        <f>ROUND(SUM(M167:M179),5)</f>
        <v>79107.38</v>
      </c>
      <c r="N180" s="6"/>
      <c r="O180" s="6"/>
      <c r="P180" s="5">
        <f>ROUND(SUM(P167:P179),5)</f>
        <v>19885.68</v>
      </c>
      <c r="Q180" s="6"/>
      <c r="R180" s="5">
        <f>ROUND(SUM(R167:R179),5)</f>
        <v>63600</v>
      </c>
      <c r="S180" s="6"/>
      <c r="T180" s="6"/>
      <c r="U180" s="5">
        <f>ROUND(SUM(U167:U179),5)</f>
        <v>43100</v>
      </c>
      <c r="V180" s="6"/>
      <c r="W180" s="5">
        <f>ROUND(SUM(W167:W179),5)</f>
        <v>61100</v>
      </c>
    </row>
    <row r="181" spans="1:23" x14ac:dyDescent="0.3">
      <c r="A181" s="2"/>
      <c r="B181" s="2"/>
      <c r="C181" s="2"/>
      <c r="D181" s="2"/>
      <c r="E181" s="2"/>
      <c r="F181" s="2" t="s">
        <v>183</v>
      </c>
      <c r="G181" s="2"/>
      <c r="H181" s="2"/>
      <c r="I181" s="2"/>
      <c r="J181" s="5"/>
      <c r="K181" s="6"/>
      <c r="L181" s="6"/>
      <c r="M181" s="5"/>
      <c r="N181" s="6"/>
      <c r="O181" s="6"/>
      <c r="P181" s="5"/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184</v>
      </c>
      <c r="H182" s="2"/>
      <c r="I182" s="2"/>
      <c r="J182" s="5">
        <v>27815.31</v>
      </c>
      <c r="K182" s="6"/>
      <c r="L182" s="6"/>
      <c r="M182" s="5">
        <v>874.38</v>
      </c>
      <c r="N182" s="6"/>
      <c r="O182" s="6"/>
      <c r="P182" s="5">
        <v>10649.78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185</v>
      </c>
      <c r="H183" s="2"/>
      <c r="I183" s="2"/>
      <c r="J183" s="5">
        <v>860.62</v>
      </c>
      <c r="K183" s="6"/>
      <c r="L183" s="6"/>
      <c r="M183" s="5">
        <v>559.4</v>
      </c>
      <c r="N183" s="6"/>
      <c r="O183" s="6"/>
      <c r="P183" s="5">
        <v>175.01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5">
        <v>0</v>
      </c>
      <c r="K184" s="6"/>
      <c r="L184" s="6"/>
      <c r="M184" s="5">
        <v>559.4</v>
      </c>
      <c r="N184" s="6"/>
      <c r="O184" s="6"/>
      <c r="P184" s="5">
        <v>0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5">
        <v>1231.23</v>
      </c>
      <c r="K185" s="6"/>
      <c r="L185" s="6"/>
      <c r="M185" s="5">
        <v>2458.6</v>
      </c>
      <c r="N185" s="6"/>
      <c r="O185" s="6"/>
      <c r="P185" s="5">
        <v>5573.41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5">
        <v>3582.98</v>
      </c>
      <c r="K186" s="6"/>
      <c r="L186" s="6"/>
      <c r="M186" s="5">
        <v>1286.27</v>
      </c>
      <c r="N186" s="6"/>
      <c r="O186" s="6"/>
      <c r="P186" s="5">
        <v>179.4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5">
        <v>2124.27</v>
      </c>
      <c r="K187" s="6"/>
      <c r="L187" s="6"/>
      <c r="M187" s="5">
        <v>3235.78</v>
      </c>
      <c r="N187" s="6"/>
      <c r="O187" s="6"/>
      <c r="P187" s="5">
        <v>2756.97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190</v>
      </c>
      <c r="H188" s="2"/>
      <c r="I188" s="2"/>
      <c r="J188" s="5">
        <v>1155.6199999999999</v>
      </c>
      <c r="K188" s="6"/>
      <c r="L188" s="6"/>
      <c r="M188" s="5">
        <v>165</v>
      </c>
      <c r="N188" s="6"/>
      <c r="O188" s="6"/>
      <c r="P188" s="5">
        <v>125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191</v>
      </c>
      <c r="H189" s="2"/>
      <c r="I189" s="2"/>
      <c r="J189" s="5">
        <v>4805.53</v>
      </c>
      <c r="K189" s="6"/>
      <c r="L189" s="6"/>
      <c r="M189" s="5">
        <v>604.86</v>
      </c>
      <c r="N189" s="6"/>
      <c r="O189" s="6"/>
      <c r="P189" s="5">
        <v>2293.3200000000002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5">
        <v>149.5</v>
      </c>
      <c r="K190" s="6"/>
      <c r="L190" s="6"/>
      <c r="M190" s="5">
        <v>3893.44</v>
      </c>
      <c r="N190" s="6"/>
      <c r="O190" s="6"/>
      <c r="P190" s="5">
        <v>636.04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5">
        <v>554.07000000000005</v>
      </c>
      <c r="K191" s="6"/>
      <c r="L191" s="6"/>
      <c r="M191" s="5">
        <v>1854.6</v>
      </c>
      <c r="N191" s="6"/>
      <c r="O191" s="6"/>
      <c r="P191" s="5">
        <v>5356.62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5">
        <v>53.81</v>
      </c>
      <c r="K192" s="6"/>
      <c r="L192" s="6"/>
      <c r="M192" s="5">
        <v>518.84</v>
      </c>
      <c r="N192" s="6"/>
      <c r="O192" s="6"/>
      <c r="P192" s="5">
        <v>300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195</v>
      </c>
      <c r="H193" s="2"/>
      <c r="I193" s="2"/>
      <c r="J193" s="5">
        <v>0</v>
      </c>
      <c r="K193" s="6"/>
      <c r="L193" s="6"/>
      <c r="M193" s="5">
        <v>168.75</v>
      </c>
      <c r="N193" s="6"/>
      <c r="O193" s="6"/>
      <c r="P193" s="5">
        <v>0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196</v>
      </c>
      <c r="H194" s="2"/>
      <c r="I194" s="2"/>
      <c r="J194" s="5">
        <v>0</v>
      </c>
      <c r="K194" s="6"/>
      <c r="L194" s="6"/>
      <c r="M194" s="5">
        <v>390.65</v>
      </c>
      <c r="N194" s="6"/>
      <c r="O194" s="6"/>
      <c r="P194" s="5">
        <v>227.8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197</v>
      </c>
      <c r="H195" s="2"/>
      <c r="I195" s="2"/>
      <c r="J195" s="5">
        <v>1858.55</v>
      </c>
      <c r="K195" s="6"/>
      <c r="L195" s="6"/>
      <c r="M195" s="5">
        <v>7855.21</v>
      </c>
      <c r="N195" s="6"/>
      <c r="O195" s="6"/>
      <c r="P195" s="5">
        <v>1273.6099999999999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198</v>
      </c>
      <c r="H196" s="2"/>
      <c r="I196" s="2"/>
      <c r="J196" s="5">
        <v>0</v>
      </c>
      <c r="K196" s="6"/>
      <c r="L196" s="6"/>
      <c r="M196" s="5">
        <v>5679.98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199</v>
      </c>
      <c r="H197" s="2"/>
      <c r="I197" s="2"/>
      <c r="J197" s="5">
        <v>882.99</v>
      </c>
      <c r="K197" s="6"/>
      <c r="L197" s="6"/>
      <c r="M197" s="5">
        <v>743.35</v>
      </c>
      <c r="N197" s="6"/>
      <c r="O197" s="6"/>
      <c r="P197" s="5">
        <v>0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200</v>
      </c>
      <c r="H198" s="2"/>
      <c r="I198" s="2"/>
      <c r="J198" s="5">
        <v>0</v>
      </c>
      <c r="K198" s="6"/>
      <c r="L198" s="6"/>
      <c r="M198" s="5">
        <v>320.12</v>
      </c>
      <c r="N198" s="6"/>
      <c r="O198" s="6"/>
      <c r="P198" s="5">
        <v>1075.43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201</v>
      </c>
      <c r="H199" s="2"/>
      <c r="I199" s="2"/>
      <c r="J199" s="5">
        <v>2595</v>
      </c>
      <c r="K199" s="6"/>
      <c r="L199" s="6"/>
      <c r="M199" s="5">
        <v>3223.25</v>
      </c>
      <c r="N199" s="6"/>
      <c r="O199" s="6"/>
      <c r="P199" s="5">
        <v>1233.6500000000001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202</v>
      </c>
      <c r="H200" s="2"/>
      <c r="I200" s="2"/>
      <c r="J200" s="5">
        <v>-0.09</v>
      </c>
      <c r="K200" s="6"/>
      <c r="L200" s="6"/>
      <c r="M200" s="5">
        <v>72.48</v>
      </c>
      <c r="N200" s="6"/>
      <c r="O200" s="6"/>
      <c r="P200" s="5">
        <v>4866.26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203</v>
      </c>
      <c r="H201" s="2"/>
      <c r="I201" s="2"/>
      <c r="J201" s="5">
        <v>0</v>
      </c>
      <c r="K201" s="6"/>
      <c r="L201" s="6"/>
      <c r="M201" s="5">
        <v>331.48</v>
      </c>
      <c r="N201" s="6"/>
      <c r="O201" s="6"/>
      <c r="P201" s="5">
        <v>683.44</v>
      </c>
      <c r="Q201" s="6"/>
      <c r="R201" s="5"/>
      <c r="S201" s="6"/>
      <c r="T201" s="6"/>
      <c r="U201" s="5"/>
      <c r="V201" s="6"/>
      <c r="W201" s="5"/>
    </row>
    <row r="202" spans="1:23" x14ac:dyDescent="0.3">
      <c r="A202" s="2"/>
      <c r="B202" s="2"/>
      <c r="C202" s="2"/>
      <c r="D202" s="2"/>
      <c r="E202" s="2"/>
      <c r="F202" s="2"/>
      <c r="G202" s="2" t="s">
        <v>204</v>
      </c>
      <c r="H202" s="2"/>
      <c r="I202" s="2"/>
      <c r="J202" s="5">
        <v>947.01</v>
      </c>
      <c r="K202" s="6"/>
      <c r="L202" s="6"/>
      <c r="M202" s="5">
        <v>0</v>
      </c>
      <c r="N202" s="6"/>
      <c r="O202" s="6"/>
      <c r="P202" s="5">
        <v>0</v>
      </c>
      <c r="Q202" s="6"/>
      <c r="R202" s="5"/>
      <c r="S202" s="6"/>
      <c r="T202" s="6"/>
      <c r="U202" s="5"/>
      <c r="V202" s="6"/>
      <c r="W202" s="5"/>
    </row>
    <row r="203" spans="1:23" x14ac:dyDescent="0.3">
      <c r="A203" s="2"/>
      <c r="B203" s="2"/>
      <c r="C203" s="2"/>
      <c r="D203" s="2"/>
      <c r="E203" s="2"/>
      <c r="F203" s="2"/>
      <c r="G203" s="2" t="s">
        <v>205</v>
      </c>
      <c r="H203" s="2"/>
      <c r="I203" s="2"/>
      <c r="J203" s="5">
        <v>8245.43</v>
      </c>
      <c r="K203" s="6"/>
      <c r="L203" s="6"/>
      <c r="M203" s="5">
        <v>12191.31</v>
      </c>
      <c r="N203" s="6"/>
      <c r="O203" s="6"/>
      <c r="P203" s="5">
        <v>572.80999999999995</v>
      </c>
      <c r="Q203" s="6"/>
      <c r="R203" s="5">
        <v>40000</v>
      </c>
      <c r="S203" s="6"/>
      <c r="T203" s="6"/>
      <c r="U203" s="5">
        <v>35000</v>
      </c>
      <c r="V203" s="6"/>
      <c r="W203" s="5">
        <v>30000</v>
      </c>
    </row>
    <row r="204" spans="1:23" x14ac:dyDescent="0.3">
      <c r="A204" s="2"/>
      <c r="B204" s="2"/>
      <c r="C204" s="2"/>
      <c r="D204" s="2"/>
      <c r="E204" s="2"/>
      <c r="F204" s="2" t="s">
        <v>206</v>
      </c>
      <c r="G204" s="2"/>
      <c r="H204" s="2"/>
      <c r="I204" s="2"/>
      <c r="J204" s="8">
        <f>ROUND(SUM(J181:J203),5)</f>
        <v>56861.83</v>
      </c>
      <c r="K204" s="6"/>
      <c r="L204" s="6"/>
      <c r="M204" s="8">
        <f>ROUND(SUM(M181:M203),5)</f>
        <v>46987.15</v>
      </c>
      <c r="N204" s="6"/>
      <c r="O204" s="6"/>
      <c r="P204" s="8">
        <f>ROUND(SUM(P181:P203),5)</f>
        <v>37978.550000000003</v>
      </c>
      <c r="Q204" s="6"/>
      <c r="R204" s="8">
        <f>ROUND(SUM(R181:R203),5)</f>
        <v>40000</v>
      </c>
      <c r="S204" s="6"/>
      <c r="T204" s="6"/>
      <c r="U204" s="8">
        <f>ROUND(SUM(U181:U203),5)</f>
        <v>35000</v>
      </c>
      <c r="V204" s="6"/>
      <c r="W204" s="8">
        <f>ROUND(SUM(W181:W203),5)</f>
        <v>30000</v>
      </c>
    </row>
    <row r="205" spans="1:23" x14ac:dyDescent="0.3">
      <c r="A205" s="2"/>
      <c r="B205" s="2"/>
      <c r="C205" s="2"/>
      <c r="D205" s="2"/>
      <c r="E205" s="2" t="s">
        <v>207</v>
      </c>
      <c r="F205" s="2"/>
      <c r="G205" s="2"/>
      <c r="H205" s="2"/>
      <c r="I205" s="2"/>
      <c r="J205" s="5">
        <f>ROUND(SUM(J162:J166)+J180+J204,5)</f>
        <v>70533.679999999993</v>
      </c>
      <c r="K205" s="6"/>
      <c r="L205" s="6"/>
      <c r="M205" s="5">
        <f>ROUND(SUM(M162:M166)+M180+M204,5)</f>
        <v>132693.01999999999</v>
      </c>
      <c r="N205" s="6"/>
      <c r="O205" s="6"/>
      <c r="P205" s="5">
        <f>ROUND(SUM(P162:P166)+P180+P204,5)</f>
        <v>67521.100000000006</v>
      </c>
      <c r="Q205" s="6"/>
      <c r="R205" s="5">
        <f>ROUND(SUM(R162:R166)+R180+R204,5)</f>
        <v>111400</v>
      </c>
      <c r="S205" s="6"/>
      <c r="T205" s="6"/>
      <c r="U205" s="5">
        <f>ROUND(SUM(U162:U166)+U180+U204,5)</f>
        <v>87100</v>
      </c>
      <c r="V205" s="6"/>
      <c r="W205" s="5">
        <f>ROUND(SUM(W162:W166)+W180+W204,5)</f>
        <v>100600</v>
      </c>
    </row>
    <row r="206" spans="1:23" x14ac:dyDescent="0.3">
      <c r="A206" s="2"/>
      <c r="B206" s="2"/>
      <c r="C206" s="2"/>
      <c r="D206" s="2"/>
      <c r="E206" s="2" t="s">
        <v>208</v>
      </c>
      <c r="F206" s="2"/>
      <c r="G206" s="2"/>
      <c r="H206" s="2"/>
      <c r="I206" s="2"/>
      <c r="J206" s="5"/>
      <c r="K206" s="6"/>
      <c r="L206" s="6"/>
      <c r="M206" s="5"/>
      <c r="N206" s="6"/>
      <c r="O206" s="6"/>
      <c r="P206" s="5"/>
      <c r="Q206" s="6"/>
      <c r="R206" s="5"/>
      <c r="S206" s="6"/>
      <c r="T206" s="6"/>
      <c r="U206" s="5"/>
      <c r="V206" s="6"/>
      <c r="W206" s="5"/>
    </row>
    <row r="207" spans="1:23" x14ac:dyDescent="0.3">
      <c r="A207" s="2"/>
      <c r="B207" s="2"/>
      <c r="C207" s="2"/>
      <c r="D207" s="2"/>
      <c r="E207" s="2"/>
      <c r="F207" s="2" t="s">
        <v>209</v>
      </c>
      <c r="G207" s="2"/>
      <c r="H207" s="2"/>
      <c r="I207" s="2"/>
      <c r="J207" s="5">
        <v>0</v>
      </c>
      <c r="K207" s="6"/>
      <c r="L207" s="6"/>
      <c r="M207" s="5">
        <v>249.36</v>
      </c>
      <c r="N207" s="6"/>
      <c r="O207" s="6"/>
      <c r="P207" s="5">
        <v>0</v>
      </c>
      <c r="Q207" s="6"/>
      <c r="R207" s="5">
        <v>1000</v>
      </c>
      <c r="S207" s="6"/>
      <c r="T207" s="6"/>
      <c r="U207" s="5">
        <v>1500</v>
      </c>
      <c r="V207" s="6"/>
      <c r="W207" s="5">
        <v>1500</v>
      </c>
    </row>
    <row r="208" spans="1:23" x14ac:dyDescent="0.3">
      <c r="A208" s="2"/>
      <c r="B208" s="2"/>
      <c r="C208" s="2"/>
      <c r="D208" s="2"/>
      <c r="E208" s="2"/>
      <c r="F208" s="2" t="s">
        <v>210</v>
      </c>
      <c r="G208" s="2"/>
      <c r="H208" s="2"/>
      <c r="I208" s="2"/>
      <c r="J208" s="5">
        <v>0</v>
      </c>
      <c r="K208" s="6"/>
      <c r="L208" s="6"/>
      <c r="M208" s="5">
        <v>649.95000000000005</v>
      </c>
      <c r="N208" s="6"/>
      <c r="O208" s="6"/>
      <c r="P208" s="5">
        <v>437.93</v>
      </c>
      <c r="Q208" s="6"/>
      <c r="R208" s="5"/>
      <c r="S208" s="6"/>
      <c r="T208" s="6"/>
      <c r="U208" s="5"/>
      <c r="V208" s="6"/>
      <c r="W208" s="5">
        <v>500</v>
      </c>
    </row>
    <row r="209" spans="1:23" x14ac:dyDescent="0.3">
      <c r="A209" s="2"/>
      <c r="B209" s="2"/>
      <c r="C209" s="2"/>
      <c r="D209" s="2"/>
      <c r="E209" s="2"/>
      <c r="F209" s="2" t="s">
        <v>211</v>
      </c>
      <c r="G209" s="2"/>
      <c r="H209" s="2"/>
      <c r="I209" s="2"/>
      <c r="J209" s="9">
        <v>872.68</v>
      </c>
      <c r="K209" s="6"/>
      <c r="L209" s="6"/>
      <c r="M209" s="9">
        <v>0</v>
      </c>
      <c r="N209" s="6"/>
      <c r="O209" s="6"/>
      <c r="P209" s="9">
        <v>0</v>
      </c>
      <c r="Q209" s="6"/>
      <c r="R209" s="9"/>
      <c r="S209" s="6"/>
      <c r="T209" s="6"/>
      <c r="U209" s="9"/>
      <c r="V209" s="6"/>
      <c r="W209" s="9" t="s">
        <v>212</v>
      </c>
    </row>
    <row r="210" spans="1:23" x14ac:dyDescent="0.3">
      <c r="A210" s="2"/>
      <c r="B210" s="2"/>
      <c r="C210" s="2"/>
      <c r="D210" s="2"/>
      <c r="E210" s="2" t="s">
        <v>213</v>
      </c>
      <c r="F210" s="2"/>
      <c r="G210" s="2"/>
      <c r="H210" s="2"/>
      <c r="I210" s="2"/>
      <c r="J210" s="5">
        <f>ROUND(SUM(J206:J209),5)</f>
        <v>872.68</v>
      </c>
      <c r="K210" s="6"/>
      <c r="L210" s="6"/>
      <c r="M210" s="5">
        <f>ROUND(SUM(M206:M209),5)</f>
        <v>899.31</v>
      </c>
      <c r="N210" s="6"/>
      <c r="O210" s="6"/>
      <c r="P210" s="5">
        <f>ROUND(SUM(P206:P209),5)</f>
        <v>437.93</v>
      </c>
      <c r="Q210" s="6"/>
      <c r="R210" s="5">
        <f>ROUND(SUM(R206:R209),5)</f>
        <v>1000</v>
      </c>
      <c r="S210" s="6"/>
      <c r="T210" s="6"/>
      <c r="U210" s="5">
        <f>ROUND(SUM(U206:U209),5)</f>
        <v>1500</v>
      </c>
      <c r="V210" s="6"/>
      <c r="W210" s="5">
        <f>ROUND(SUM(W206:W209),5)</f>
        <v>2000</v>
      </c>
    </row>
    <row r="211" spans="1:23" x14ac:dyDescent="0.3">
      <c r="A211" s="2"/>
      <c r="B211" s="2"/>
      <c r="C211" s="2"/>
      <c r="D211" s="2"/>
      <c r="E211" s="2" t="s">
        <v>214</v>
      </c>
      <c r="F211" s="2"/>
      <c r="G211" s="2"/>
      <c r="H211" s="2"/>
      <c r="I211" s="2"/>
      <c r="J211" s="5"/>
      <c r="K211" s="6"/>
      <c r="L211" s="6"/>
      <c r="M211" s="5"/>
      <c r="N211" s="6"/>
      <c r="O211" s="6"/>
      <c r="P211" s="5"/>
      <c r="Q211" s="6"/>
      <c r="R211" s="5"/>
      <c r="S211" s="6"/>
      <c r="T211" s="6"/>
      <c r="U211" s="5"/>
      <c r="V211" s="6"/>
      <c r="W211" s="5"/>
    </row>
    <row r="212" spans="1:23" x14ac:dyDescent="0.3">
      <c r="A212" s="2"/>
      <c r="B212" s="2"/>
      <c r="C212" s="2"/>
      <c r="D212" s="2"/>
      <c r="E212" s="2"/>
      <c r="F212" s="2" t="s">
        <v>215</v>
      </c>
      <c r="G212" s="2"/>
      <c r="H212" s="2"/>
      <c r="I212" s="2"/>
      <c r="J212" s="5">
        <v>1756.43</v>
      </c>
      <c r="K212" s="6"/>
      <c r="L212" s="6"/>
      <c r="M212" s="5">
        <v>2281.3000000000002</v>
      </c>
      <c r="N212" s="6"/>
      <c r="O212" s="6"/>
      <c r="P212" s="5">
        <v>743.71</v>
      </c>
      <c r="Q212" s="6"/>
      <c r="R212" s="5">
        <v>3000</v>
      </c>
      <c r="S212" s="6"/>
      <c r="T212" s="6"/>
      <c r="U212" s="5">
        <v>2100</v>
      </c>
      <c r="V212" s="6"/>
      <c r="W212" s="5">
        <v>2100</v>
      </c>
    </row>
    <row r="213" spans="1:23" x14ac:dyDescent="0.3">
      <c r="A213" s="2"/>
      <c r="B213" s="2"/>
      <c r="C213" s="2"/>
      <c r="D213" s="2"/>
      <c r="E213" s="2"/>
      <c r="F213" s="2" t="s">
        <v>216</v>
      </c>
      <c r="G213" s="2"/>
      <c r="H213" s="2"/>
      <c r="I213" s="2"/>
      <c r="J213" s="5"/>
      <c r="K213" s="6"/>
      <c r="L213" s="6"/>
      <c r="M213" s="5"/>
      <c r="N213" s="6"/>
      <c r="O213" s="6"/>
      <c r="P213" s="5"/>
      <c r="Q213" s="6"/>
      <c r="R213" s="5"/>
      <c r="S213" s="6"/>
      <c r="T213" s="6"/>
      <c r="U213" s="5"/>
      <c r="V213" s="6"/>
      <c r="W213" s="5"/>
    </row>
    <row r="214" spans="1:23" x14ac:dyDescent="0.3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5000</v>
      </c>
      <c r="V214" s="6"/>
      <c r="W214" s="5">
        <v>5000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218</v>
      </c>
      <c r="H215" s="2"/>
      <c r="I215" s="2"/>
      <c r="J215" s="5">
        <v>0</v>
      </c>
      <c r="K215" s="6"/>
      <c r="L215" s="6"/>
      <c r="M215" s="5">
        <v>0</v>
      </c>
      <c r="N215" s="6"/>
      <c r="O215" s="6"/>
      <c r="P215" s="5">
        <v>0</v>
      </c>
      <c r="Q215" s="6"/>
      <c r="R215" s="5"/>
      <c r="S215" s="6"/>
      <c r="T215" s="6"/>
      <c r="U215" s="5">
        <v>1100</v>
      </c>
      <c r="V215" s="6"/>
      <c r="W215" s="5">
        <v>1100</v>
      </c>
    </row>
    <row r="216" spans="1:23" x14ac:dyDescent="0.3">
      <c r="A216" s="2"/>
      <c r="B216" s="2"/>
      <c r="C216" s="2"/>
      <c r="D216" s="2"/>
      <c r="E216" s="2"/>
      <c r="F216" s="2"/>
      <c r="G216" s="2" t="s">
        <v>219</v>
      </c>
      <c r="H216" s="2"/>
      <c r="I216" s="2"/>
      <c r="J216" s="5">
        <v>4860</v>
      </c>
      <c r="K216" s="6"/>
      <c r="L216" s="6"/>
      <c r="M216" s="5">
        <v>5145</v>
      </c>
      <c r="N216" s="6"/>
      <c r="O216" s="6"/>
      <c r="P216" s="5">
        <v>30</v>
      </c>
      <c r="Q216" s="6"/>
      <c r="R216" s="5">
        <v>0</v>
      </c>
      <c r="S216" s="6"/>
      <c r="T216" s="6"/>
      <c r="U216" s="5">
        <v>6000</v>
      </c>
      <c r="V216" s="6"/>
      <c r="W216" s="5">
        <v>6000</v>
      </c>
    </row>
    <row r="217" spans="1:23" x14ac:dyDescent="0.3">
      <c r="A217" s="2"/>
      <c r="B217" s="2"/>
      <c r="C217" s="2"/>
      <c r="D217" s="2"/>
      <c r="E217" s="2"/>
      <c r="F217" s="2"/>
      <c r="G217" s="2" t="s">
        <v>220</v>
      </c>
      <c r="H217" s="2"/>
      <c r="I217" s="2"/>
      <c r="J217" s="9">
        <v>5249.4</v>
      </c>
      <c r="K217" s="6"/>
      <c r="L217" s="6"/>
      <c r="M217" s="9">
        <v>5593.73</v>
      </c>
      <c r="N217" s="6"/>
      <c r="O217" s="6"/>
      <c r="P217" s="9">
        <v>7570.79</v>
      </c>
      <c r="Q217" s="6"/>
      <c r="R217" s="9">
        <v>6000</v>
      </c>
      <c r="S217" s="6"/>
      <c r="T217" s="6"/>
      <c r="U217" s="9">
        <v>6000</v>
      </c>
      <c r="V217" s="6"/>
      <c r="W217" s="9">
        <v>12000</v>
      </c>
    </row>
    <row r="218" spans="1:23" x14ac:dyDescent="0.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5">
        <f>ROUND(SUM(J213:J217),5)</f>
        <v>10109.4</v>
      </c>
      <c r="K218" s="6"/>
      <c r="L218" s="6"/>
      <c r="M218" s="5">
        <f>ROUND(SUM(M213:M217),5)</f>
        <v>10738.73</v>
      </c>
      <c r="N218" s="6"/>
      <c r="O218" s="6"/>
      <c r="P218" s="5">
        <f>ROUND(SUM(P213:P217),5)</f>
        <v>7600.79</v>
      </c>
      <c r="Q218" s="6"/>
      <c r="R218" s="5">
        <f>ROUND(SUM(R213:R217),5)</f>
        <v>6000</v>
      </c>
      <c r="S218" s="6"/>
      <c r="T218" s="6"/>
      <c r="U218" s="5">
        <f>ROUND(SUM(U213:U217),5)</f>
        <v>18100</v>
      </c>
      <c r="V218" s="6"/>
      <c r="W218" s="5">
        <f>ROUND(SUM(W213:W217),5)</f>
        <v>24100</v>
      </c>
    </row>
    <row r="219" spans="1:23" x14ac:dyDescent="0.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5">
        <v>10</v>
      </c>
      <c r="K219" s="6"/>
      <c r="L219" s="6"/>
      <c r="M219" s="5">
        <v>1165.3</v>
      </c>
      <c r="N219" s="6"/>
      <c r="O219" s="6"/>
      <c r="P219" s="5">
        <v>556.5</v>
      </c>
      <c r="Q219" s="6"/>
      <c r="R219" s="5">
        <v>1500</v>
      </c>
      <c r="S219" s="6"/>
      <c r="T219" s="6"/>
      <c r="U219" s="5"/>
      <c r="V219" s="6"/>
      <c r="W219" s="5"/>
    </row>
    <row r="220" spans="1:23" x14ac:dyDescent="0.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5">
        <v>33367.31</v>
      </c>
      <c r="K220" s="6"/>
      <c r="L220" s="6"/>
      <c r="M220" s="5">
        <v>33072</v>
      </c>
      <c r="N220" s="6"/>
      <c r="O220" s="6"/>
      <c r="P220" s="5">
        <v>5000</v>
      </c>
      <c r="Q220" s="6"/>
      <c r="R220" s="5">
        <v>39166.699999999997</v>
      </c>
      <c r="S220" s="6"/>
      <c r="T220" s="6"/>
      <c r="U220" s="5"/>
      <c r="V220" s="6"/>
      <c r="W220" s="5">
        <v>5000</v>
      </c>
    </row>
    <row r="221" spans="1:23" x14ac:dyDescent="0.3">
      <c r="A221" s="2"/>
      <c r="B221" s="2"/>
      <c r="C221" s="2"/>
      <c r="D221" s="2"/>
      <c r="E221" s="2"/>
      <c r="F221" s="2" t="s">
        <v>224</v>
      </c>
      <c r="G221" s="2"/>
      <c r="H221" s="2"/>
      <c r="I221" s="2"/>
      <c r="J221" s="5">
        <v>0</v>
      </c>
      <c r="K221" s="6"/>
      <c r="L221" s="6"/>
      <c r="M221" s="5">
        <v>0</v>
      </c>
      <c r="N221" s="6"/>
      <c r="O221" s="6"/>
      <c r="P221" s="5">
        <v>0</v>
      </c>
      <c r="Q221" s="6"/>
      <c r="R221" s="5">
        <v>0</v>
      </c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225</v>
      </c>
      <c r="G222" s="2"/>
      <c r="H222" s="2"/>
      <c r="I222" s="2"/>
      <c r="J222" s="5">
        <v>0</v>
      </c>
      <c r="K222" s="6"/>
      <c r="L222" s="6"/>
      <c r="M222" s="5">
        <v>1928</v>
      </c>
      <c r="N222" s="6"/>
      <c r="O222" s="6"/>
      <c r="P222" s="5">
        <v>0</v>
      </c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 t="s">
        <v>226</v>
      </c>
      <c r="G223" s="2"/>
      <c r="H223" s="2"/>
      <c r="I223" s="2"/>
      <c r="J223" s="5"/>
      <c r="K223" s="6"/>
      <c r="L223" s="6"/>
      <c r="M223" s="5"/>
      <c r="N223" s="6"/>
      <c r="O223" s="6"/>
      <c r="P223" s="5"/>
      <c r="Q223" s="6"/>
      <c r="R223" s="5"/>
      <c r="S223" s="6"/>
      <c r="T223" s="6"/>
      <c r="U223" s="5"/>
      <c r="V223" s="6"/>
      <c r="W223" s="5"/>
    </row>
    <row r="224" spans="1:23" x14ac:dyDescent="0.3">
      <c r="A224" s="2"/>
      <c r="B224" s="2"/>
      <c r="C224" s="2"/>
      <c r="D224" s="2"/>
      <c r="E224" s="2"/>
      <c r="F224" s="2"/>
      <c r="G224" s="2" t="s">
        <v>227</v>
      </c>
      <c r="H224" s="2"/>
      <c r="I224" s="2"/>
      <c r="J224" s="5">
        <v>1689.25</v>
      </c>
      <c r="K224" s="6"/>
      <c r="L224" s="6"/>
      <c r="M224" s="5">
        <v>2306.75</v>
      </c>
      <c r="N224" s="6"/>
      <c r="O224" s="6"/>
      <c r="P224" s="5">
        <v>1565.27</v>
      </c>
      <c r="Q224" s="6"/>
      <c r="R224" s="5">
        <v>3000</v>
      </c>
      <c r="S224" s="6"/>
      <c r="T224" s="6"/>
      <c r="U224" s="5">
        <v>1500</v>
      </c>
      <c r="V224" s="6"/>
      <c r="W224" s="5">
        <v>2500</v>
      </c>
    </row>
    <row r="225" spans="1:23" x14ac:dyDescent="0.3">
      <c r="A225" s="2"/>
      <c r="B225" s="2"/>
      <c r="C225" s="2"/>
      <c r="D225" s="2"/>
      <c r="E225" s="2"/>
      <c r="F225" s="2"/>
      <c r="G225" s="2" t="s">
        <v>228</v>
      </c>
      <c r="H225" s="2"/>
      <c r="I225" s="2"/>
      <c r="J225" s="5">
        <v>206</v>
      </c>
      <c r="K225" s="6"/>
      <c r="L225" s="6"/>
      <c r="M225" s="5">
        <v>0</v>
      </c>
      <c r="N225" s="6"/>
      <c r="O225" s="6"/>
      <c r="P225" s="5">
        <v>768.71</v>
      </c>
      <c r="Q225" s="6"/>
      <c r="R225" s="5"/>
      <c r="S225" s="6"/>
      <c r="T225" s="6"/>
      <c r="U225" s="5"/>
      <c r="V225" s="6"/>
      <c r="W225" s="5">
        <v>1000</v>
      </c>
    </row>
    <row r="226" spans="1:23" x14ac:dyDescent="0.3">
      <c r="A226" s="2"/>
      <c r="B226" s="2"/>
      <c r="C226" s="2"/>
      <c r="D226" s="2"/>
      <c r="E226" s="2"/>
      <c r="F226" s="2"/>
      <c r="G226" s="2" t="s">
        <v>229</v>
      </c>
      <c r="H226" s="2"/>
      <c r="I226" s="2"/>
      <c r="J226" s="5">
        <v>0</v>
      </c>
      <c r="K226" s="6"/>
      <c r="L226" s="6"/>
      <c r="M226" s="5">
        <v>0</v>
      </c>
      <c r="N226" s="6"/>
      <c r="O226" s="6"/>
      <c r="P226" s="5">
        <v>286.64999999999998</v>
      </c>
      <c r="Q226" s="6"/>
      <c r="R226" s="5"/>
      <c r="S226" s="6"/>
      <c r="T226" s="6"/>
      <c r="U226" s="5"/>
      <c r="V226" s="6"/>
      <c r="W226" s="5"/>
    </row>
    <row r="227" spans="1:23" x14ac:dyDescent="0.3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8">
        <f>ROUND(SUM(J223:J226),5)</f>
        <v>1895.25</v>
      </c>
      <c r="K227" s="6"/>
      <c r="L227" s="6"/>
      <c r="M227" s="8">
        <f>ROUND(SUM(M223:M226),5)</f>
        <v>2306.75</v>
      </c>
      <c r="N227" s="6"/>
      <c r="O227" s="6"/>
      <c r="P227" s="8">
        <f>ROUND(SUM(P223:P226),5)</f>
        <v>2620.63</v>
      </c>
      <c r="Q227" s="6"/>
      <c r="R227" s="8">
        <f>ROUND(SUM(R223:R226),5)</f>
        <v>3000</v>
      </c>
      <c r="S227" s="6"/>
      <c r="T227" s="6"/>
      <c r="U227" s="8">
        <f>ROUND(SUM(U223:U226),5)</f>
        <v>1500</v>
      </c>
      <c r="V227" s="6"/>
      <c r="W227" s="8">
        <f>ROUND(SUM(W223:W226),5)</f>
        <v>3500</v>
      </c>
    </row>
    <row r="228" spans="1:23" x14ac:dyDescent="0.3">
      <c r="A228" s="2"/>
      <c r="B228" s="2"/>
      <c r="C228" s="2"/>
      <c r="D228" s="2"/>
      <c r="E228" s="2" t="s">
        <v>231</v>
      </c>
      <c r="F228" s="2"/>
      <c r="G228" s="2"/>
      <c r="H228" s="2"/>
      <c r="I228" s="2"/>
      <c r="J228" s="5">
        <f>ROUND(SUM(J211:J212)+SUM(J218:J222)+J227,5)</f>
        <v>47138.39</v>
      </c>
      <c r="K228" s="6"/>
      <c r="L228" s="6"/>
      <c r="M228" s="5">
        <f>ROUND(SUM(M211:M212)+SUM(M218:M222)+M227,5)</f>
        <v>51492.08</v>
      </c>
      <c r="N228" s="6"/>
      <c r="O228" s="6"/>
      <c r="P228" s="5">
        <f>ROUND(SUM(P211:P212)+SUM(P218:P222)+P227,5)</f>
        <v>16521.63</v>
      </c>
      <c r="Q228" s="6"/>
      <c r="R228" s="5">
        <f>ROUND(SUM(R211:R212)+SUM(R218:R222)+R227,5)</f>
        <v>52666.7</v>
      </c>
      <c r="S228" s="6"/>
      <c r="T228" s="6"/>
      <c r="U228" s="5">
        <f>ROUND(SUM(U211:U212)+SUM(U218:U222)+U227,5)</f>
        <v>21700</v>
      </c>
      <c r="V228" s="6"/>
      <c r="W228" s="5">
        <f>ROUND(SUM(W211:W212)+SUM(W218:W222)+W227,5)</f>
        <v>34700</v>
      </c>
    </row>
    <row r="229" spans="1:23" x14ac:dyDescent="0.3">
      <c r="A229" s="2"/>
      <c r="B229" s="2"/>
      <c r="C229" s="2"/>
      <c r="D229" s="2"/>
      <c r="E229" s="2" t="s">
        <v>232</v>
      </c>
      <c r="F229" s="2"/>
      <c r="G229" s="2"/>
      <c r="H229" s="2"/>
      <c r="I229" s="2"/>
      <c r="J229" s="5"/>
      <c r="K229" s="6"/>
      <c r="L229" s="6"/>
      <c r="M229" s="5"/>
      <c r="N229" s="6"/>
      <c r="O229" s="6"/>
      <c r="P229" s="5"/>
      <c r="Q229" s="6"/>
      <c r="R229" s="5"/>
      <c r="S229" s="6"/>
      <c r="T229" s="6"/>
      <c r="U229" s="5"/>
      <c r="V229" s="6"/>
      <c r="W229" s="5"/>
    </row>
    <row r="230" spans="1:23" x14ac:dyDescent="0.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649</v>
      </c>
      <c r="Q230" s="6"/>
      <c r="R230" s="5"/>
      <c r="S230" s="6"/>
      <c r="T230" s="6"/>
      <c r="U230" s="5">
        <v>2500</v>
      </c>
      <c r="V230" s="6"/>
      <c r="W230" s="5">
        <v>5000</v>
      </c>
    </row>
    <row r="231" spans="1:23" x14ac:dyDescent="0.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5700</v>
      </c>
      <c r="V231" s="6"/>
      <c r="W231" s="5">
        <v>13700</v>
      </c>
    </row>
    <row r="232" spans="1:23" x14ac:dyDescent="0.3">
      <c r="A232" s="2"/>
      <c r="B232" s="2"/>
      <c r="C232" s="2"/>
      <c r="D232" s="2"/>
      <c r="E232" s="2"/>
      <c r="F232" s="2" t="s">
        <v>235</v>
      </c>
      <c r="G232" s="2"/>
      <c r="H232" s="2"/>
      <c r="I232" s="2"/>
      <c r="J232" s="5">
        <v>0</v>
      </c>
      <c r="K232" s="6"/>
      <c r="L232" s="6"/>
      <c r="M232" s="5">
        <v>0</v>
      </c>
      <c r="N232" s="6"/>
      <c r="O232" s="6"/>
      <c r="P232" s="5">
        <v>0</v>
      </c>
      <c r="Q232" s="6"/>
      <c r="R232" s="5"/>
      <c r="S232" s="6"/>
      <c r="T232" s="6"/>
      <c r="U232" s="5">
        <v>5650</v>
      </c>
      <c r="V232" s="6"/>
      <c r="W232" s="5">
        <v>5650</v>
      </c>
    </row>
    <row r="233" spans="1:23" x14ac:dyDescent="0.3">
      <c r="A233" s="2"/>
      <c r="B233" s="2"/>
      <c r="C233" s="2"/>
      <c r="D233" s="2"/>
      <c r="E233" s="2"/>
      <c r="F233" s="2" t="s">
        <v>236</v>
      </c>
      <c r="G233" s="2"/>
      <c r="H233" s="2"/>
      <c r="I233" s="2"/>
      <c r="J233" s="5">
        <v>4164.41</v>
      </c>
      <c r="K233" s="6"/>
      <c r="L233" s="6"/>
      <c r="M233" s="5">
        <v>2109.9</v>
      </c>
      <c r="N233" s="6"/>
      <c r="O233" s="6"/>
      <c r="P233" s="5">
        <v>1756.89</v>
      </c>
      <c r="Q233" s="6"/>
      <c r="R233" s="5">
        <v>10000</v>
      </c>
      <c r="S233" s="6"/>
      <c r="T233" s="6"/>
      <c r="U233" s="5">
        <v>11500</v>
      </c>
      <c r="V233" s="6"/>
      <c r="W233" s="5">
        <v>27000</v>
      </c>
    </row>
    <row r="234" spans="1:23" x14ac:dyDescent="0.3">
      <c r="A234" s="2"/>
      <c r="B234" s="2"/>
      <c r="C234" s="2"/>
      <c r="D234" s="2"/>
      <c r="E234" s="2"/>
      <c r="F234" s="2" t="s">
        <v>237</v>
      </c>
      <c r="G234" s="2"/>
      <c r="H234" s="2"/>
      <c r="I234" s="2"/>
      <c r="J234" s="5"/>
      <c r="K234" s="6"/>
      <c r="L234" s="6"/>
      <c r="M234" s="5"/>
      <c r="N234" s="6"/>
      <c r="O234" s="6"/>
      <c r="P234" s="5"/>
      <c r="Q234" s="6"/>
      <c r="R234" s="5"/>
      <c r="S234" s="6"/>
      <c r="T234" s="6"/>
      <c r="U234" s="5"/>
      <c r="V234" s="6"/>
      <c r="W234" s="5"/>
    </row>
    <row r="235" spans="1:23" x14ac:dyDescent="0.3">
      <c r="A235" s="2"/>
      <c r="B235" s="2"/>
      <c r="C235" s="2"/>
      <c r="D235" s="2"/>
      <c r="E235" s="2"/>
      <c r="F235" s="2"/>
      <c r="G235" s="2" t="s">
        <v>238</v>
      </c>
      <c r="H235" s="2"/>
      <c r="I235" s="2"/>
      <c r="J235" s="5">
        <v>0</v>
      </c>
      <c r="K235" s="6"/>
      <c r="L235" s="6"/>
      <c r="M235" s="5">
        <v>0</v>
      </c>
      <c r="N235" s="6"/>
      <c r="O235" s="6"/>
      <c r="P235" s="5">
        <v>3672.28</v>
      </c>
      <c r="Q235" s="6"/>
      <c r="R235" s="5"/>
      <c r="S235" s="6"/>
      <c r="T235" s="6"/>
      <c r="U235" s="5"/>
      <c r="V235" s="6"/>
      <c r="W235" s="5">
        <v>40000</v>
      </c>
    </row>
    <row r="236" spans="1:23" x14ac:dyDescent="0.3">
      <c r="A236" s="2"/>
      <c r="B236" s="2"/>
      <c r="C236" s="2"/>
      <c r="D236" s="2"/>
      <c r="E236" s="2"/>
      <c r="F236" s="2"/>
      <c r="G236" s="2" t="s">
        <v>239</v>
      </c>
      <c r="H236" s="2"/>
      <c r="I236" s="2"/>
      <c r="J236" s="5">
        <v>550</v>
      </c>
      <c r="K236" s="6"/>
      <c r="L236" s="6"/>
      <c r="M236" s="5">
        <v>550</v>
      </c>
      <c r="N236" s="6"/>
      <c r="O236" s="6"/>
      <c r="P236" s="5">
        <v>550</v>
      </c>
      <c r="Q236" s="6"/>
      <c r="R236" s="5">
        <v>550</v>
      </c>
      <c r="S236" s="6"/>
      <c r="T236" s="6"/>
      <c r="U236" s="5">
        <v>550</v>
      </c>
      <c r="V236" s="6"/>
      <c r="W236" s="5">
        <v>550</v>
      </c>
    </row>
    <row r="237" spans="1:23" x14ac:dyDescent="0.3">
      <c r="A237" s="2"/>
      <c r="B237" s="2"/>
      <c r="C237" s="2"/>
      <c r="D237" s="2"/>
      <c r="E237" s="2"/>
      <c r="F237" s="2"/>
      <c r="G237" s="2" t="s">
        <v>240</v>
      </c>
      <c r="H237" s="2"/>
      <c r="I237" s="2"/>
      <c r="J237" s="9">
        <v>1727.8</v>
      </c>
      <c r="K237" s="6"/>
      <c r="L237" s="6"/>
      <c r="M237" s="9">
        <v>7062.79</v>
      </c>
      <c r="N237" s="6"/>
      <c r="O237" s="6"/>
      <c r="P237" s="9">
        <v>13318.7</v>
      </c>
      <c r="Q237" s="6"/>
      <c r="R237" s="9">
        <v>15000</v>
      </c>
      <c r="S237" s="6"/>
      <c r="T237" s="6"/>
      <c r="U237" s="9">
        <v>10500</v>
      </c>
      <c r="V237" s="6"/>
      <c r="W237" s="9">
        <v>10500</v>
      </c>
    </row>
    <row r="238" spans="1:23" x14ac:dyDescent="0.3">
      <c r="A238" s="2"/>
      <c r="B238" s="2"/>
      <c r="C238" s="2"/>
      <c r="D238" s="2"/>
      <c r="E238" s="2"/>
      <c r="F238" s="2" t="s">
        <v>241</v>
      </c>
      <c r="G238" s="2"/>
      <c r="H238" s="2"/>
      <c r="I238" s="2"/>
      <c r="J238" s="5">
        <f>ROUND(SUM(J234:J237),5)</f>
        <v>2277.8000000000002</v>
      </c>
      <c r="K238" s="6"/>
      <c r="L238" s="6"/>
      <c r="M238" s="5">
        <f>ROUND(SUM(M234:M237),5)</f>
        <v>7612.79</v>
      </c>
      <c r="N238" s="6"/>
      <c r="O238" s="6"/>
      <c r="P238" s="5">
        <f>ROUND(SUM(P234:P237),5)</f>
        <v>17540.98</v>
      </c>
      <c r="Q238" s="6"/>
      <c r="R238" s="5">
        <f>ROUND(SUM(R234:R237),5)</f>
        <v>15550</v>
      </c>
      <c r="S238" s="6"/>
      <c r="T238" s="6"/>
      <c r="U238" s="5">
        <f>ROUND(SUM(U234:U237),5)</f>
        <v>11050</v>
      </c>
      <c r="V238" s="6"/>
      <c r="W238" s="5">
        <f>ROUND(SUM(W234:W237),5)</f>
        <v>51050</v>
      </c>
    </row>
    <row r="239" spans="1:23" x14ac:dyDescent="0.3">
      <c r="A239" s="2"/>
      <c r="B239" s="2"/>
      <c r="C239" s="2"/>
      <c r="D239" s="2"/>
      <c r="E239" s="2"/>
      <c r="F239" s="2" t="s">
        <v>242</v>
      </c>
      <c r="G239" s="2"/>
      <c r="H239" s="2"/>
      <c r="I239" s="2"/>
      <c r="J239" s="9">
        <v>0</v>
      </c>
      <c r="K239" s="6"/>
      <c r="L239" s="6"/>
      <c r="M239" s="9">
        <v>0</v>
      </c>
      <c r="N239" s="6"/>
      <c r="O239" s="6"/>
      <c r="P239" s="9">
        <v>1525</v>
      </c>
      <c r="Q239" s="6"/>
      <c r="R239" s="9"/>
      <c r="S239" s="6"/>
      <c r="T239" s="6"/>
      <c r="U239" s="9"/>
      <c r="V239" s="6"/>
      <c r="W239" s="9"/>
    </row>
    <row r="240" spans="1:23" x14ac:dyDescent="0.3">
      <c r="A240" s="2"/>
      <c r="B240" s="2"/>
      <c r="C240" s="2"/>
      <c r="D240" s="2"/>
      <c r="E240" s="2" t="s">
        <v>243</v>
      </c>
      <c r="F240" s="2"/>
      <c r="G240" s="2"/>
      <c r="H240" s="2"/>
      <c r="I240" s="2"/>
      <c r="J240" s="5">
        <f>ROUND(SUM(J229:J233)+SUM(J238:J239),5)</f>
        <v>6442.21</v>
      </c>
      <c r="K240" s="6"/>
      <c r="L240" s="6"/>
      <c r="M240" s="5">
        <f>ROUND(SUM(M229:M233)+SUM(M238:M239),5)</f>
        <v>9722.69</v>
      </c>
      <c r="N240" s="6"/>
      <c r="O240" s="6"/>
      <c r="P240" s="5">
        <f>ROUND(SUM(P229:P233)+SUM(P238:P239),5)</f>
        <v>21471.87</v>
      </c>
      <c r="Q240" s="6"/>
      <c r="R240" s="5">
        <f>ROUND(SUM(R229:R233)+SUM(R238:R239),5)</f>
        <v>25550</v>
      </c>
      <c r="S240" s="6"/>
      <c r="T240" s="6"/>
      <c r="U240" s="5">
        <f>ROUND(SUM(U229:U233)+SUM(U238:U239),5)</f>
        <v>36400</v>
      </c>
      <c r="V240" s="6"/>
      <c r="W240" s="5">
        <f>ROUND(SUM(W229:W233)+SUM(W238:W239),5)</f>
        <v>102400</v>
      </c>
    </row>
    <row r="241" spans="1:23" x14ac:dyDescent="0.3">
      <c r="A241" s="2"/>
      <c r="B241" s="2"/>
      <c r="C241" s="2"/>
      <c r="D241" s="2"/>
      <c r="E241" s="2" t="s">
        <v>244</v>
      </c>
      <c r="F241" s="2"/>
      <c r="G241" s="2"/>
      <c r="H241" s="2"/>
      <c r="I241" s="2"/>
      <c r="J241" s="5">
        <v>0</v>
      </c>
      <c r="K241" s="6"/>
      <c r="L241" s="6"/>
      <c r="M241" s="5">
        <v>0</v>
      </c>
      <c r="N241" s="6"/>
      <c r="O241" s="6"/>
      <c r="P241" s="5">
        <v>732.69</v>
      </c>
      <c r="Q241" s="6"/>
      <c r="R241" s="5"/>
      <c r="S241" s="6"/>
      <c r="T241" s="6"/>
      <c r="U241" s="5"/>
      <c r="V241" s="6"/>
      <c r="W241" s="5"/>
    </row>
    <row r="242" spans="1:23" x14ac:dyDescent="0.3">
      <c r="A242" s="2"/>
      <c r="B242" s="2"/>
      <c r="C242" s="2"/>
      <c r="D242" s="2" t="s">
        <v>245</v>
      </c>
      <c r="E242" s="2"/>
      <c r="F242" s="2"/>
      <c r="G242" s="2"/>
      <c r="H242" s="2"/>
      <c r="I242" s="2"/>
      <c r="J242" s="8">
        <f>ROUND(J31+J38+J147+J152+J161+J205+J210+J228+SUM(J240:J241),5)</f>
        <v>906944.76</v>
      </c>
      <c r="K242" s="6"/>
      <c r="L242" s="6"/>
      <c r="M242" s="8">
        <f>ROUND(M31+M38+M147+M152+M161+M205+M210+M228+SUM(M240:M241),5)</f>
        <v>936685.42</v>
      </c>
      <c r="N242" s="6"/>
      <c r="O242" s="6"/>
      <c r="P242" s="8">
        <f>ROUND(P31+P38+P147+P152+P161+P205+P210+P228+SUM(P240:P241),5)</f>
        <v>971173.31</v>
      </c>
      <c r="Q242" s="6"/>
      <c r="R242" s="8">
        <f>ROUND(R31+R38+R147+R152+R161+R205+R210+R228+SUM(R240:R241),5)</f>
        <v>1174210.3799999999</v>
      </c>
      <c r="S242" s="6"/>
      <c r="T242" s="6"/>
      <c r="U242" s="8">
        <f>ROUND(U31+U38+U147+U152+U161+U205+U210+U228+SUM(U240:U241),5)</f>
        <v>1205449.6000000001</v>
      </c>
      <c r="V242" s="6"/>
      <c r="W242" s="8">
        <f>ROUND(W31+W38+W147+W152+W161+W205+W210+W228+SUM(W240:W241),5)</f>
        <v>1681414.1</v>
      </c>
    </row>
    <row r="243" spans="1:23" x14ac:dyDescent="0.3">
      <c r="A243" s="2"/>
      <c r="B243" s="2" t="s">
        <v>246</v>
      </c>
      <c r="C243" s="2"/>
      <c r="D243" s="2"/>
      <c r="E243" s="2"/>
      <c r="F243" s="2"/>
      <c r="G243" s="2"/>
      <c r="H243" s="2"/>
      <c r="I243" s="2"/>
      <c r="J243" s="5">
        <f>ROUND(J3+J30-J242,5)</f>
        <v>112555.82</v>
      </c>
      <c r="K243" s="6"/>
      <c r="L243" s="6"/>
      <c r="M243" s="5">
        <f>ROUND(M3+M30-M242,5)</f>
        <v>71843.63</v>
      </c>
      <c r="N243" s="6"/>
      <c r="O243" s="6"/>
      <c r="P243" s="5">
        <f>ROUND(P3+P30-P242,5)</f>
        <v>184508.66</v>
      </c>
      <c r="Q243" s="6"/>
      <c r="R243" s="5">
        <f>ROUND(R3+R30-R242,5)</f>
        <v>20084.62</v>
      </c>
      <c r="S243" s="6"/>
      <c r="T243" s="6"/>
      <c r="U243" s="5">
        <f>ROUND(U3+U30-U242,5)</f>
        <v>79852.399999999994</v>
      </c>
      <c r="V243" s="6"/>
      <c r="W243" s="5">
        <f>ROUND(W3+W30-W242,5)</f>
        <v>188854.83</v>
      </c>
    </row>
    <row r="244" spans="1:23" x14ac:dyDescent="0.3">
      <c r="A244" s="2"/>
      <c r="B244" s="2" t="s">
        <v>247</v>
      </c>
      <c r="C244" s="2"/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 t="s">
        <v>248</v>
      </c>
      <c r="D245" s="2"/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 t="s">
        <v>249</v>
      </c>
      <c r="E246" s="2"/>
      <c r="F246" s="2"/>
      <c r="G246" s="2"/>
      <c r="H246" s="2"/>
      <c r="I246" s="2"/>
      <c r="J246" s="5"/>
      <c r="K246" s="6"/>
      <c r="L246" s="6"/>
      <c r="M246" s="5"/>
      <c r="N246" s="6"/>
      <c r="O246" s="6"/>
      <c r="P246" s="5"/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5">
        <v>0</v>
      </c>
      <c r="K247" s="6"/>
      <c r="L247" s="6"/>
      <c r="M247" s="5">
        <v>0</v>
      </c>
      <c r="N247" s="6"/>
      <c r="O247" s="6"/>
      <c r="P247" s="5">
        <v>1157.58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5">
        <v>0</v>
      </c>
      <c r="K248" s="6"/>
      <c r="L248" s="6"/>
      <c r="M248" s="5">
        <v>8730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5">
        <v>0</v>
      </c>
      <c r="K249" s="6"/>
      <c r="L249" s="6"/>
      <c r="M249" s="5">
        <v>5512.83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5">
        <v>0</v>
      </c>
      <c r="K250" s="6"/>
      <c r="L250" s="6"/>
      <c r="M250" s="5">
        <v>5394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5">
        <v>3113.89</v>
      </c>
      <c r="K251" s="6"/>
      <c r="L251" s="6"/>
      <c r="M251" s="5">
        <v>0</v>
      </c>
      <c r="N251" s="6"/>
      <c r="O251" s="6"/>
      <c r="P251" s="5">
        <v>0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255</v>
      </c>
      <c r="F252" s="2"/>
      <c r="G252" s="2"/>
      <c r="H252" s="2"/>
      <c r="I252" s="2"/>
      <c r="J252" s="5">
        <v>30647</v>
      </c>
      <c r="K252" s="6"/>
      <c r="L252" s="6"/>
      <c r="M252" s="5">
        <v>28795.32</v>
      </c>
      <c r="N252" s="6"/>
      <c r="O252" s="6"/>
      <c r="P252" s="5">
        <v>7367.8</v>
      </c>
      <c r="Q252" s="6"/>
      <c r="R252" s="5"/>
      <c r="S252" s="6"/>
      <c r="T252" s="6"/>
      <c r="U252" s="5"/>
      <c r="V252" s="6"/>
      <c r="W252" s="5"/>
    </row>
    <row r="253" spans="1:23" x14ac:dyDescent="0.3">
      <c r="A253" s="2"/>
      <c r="B253" s="2"/>
      <c r="C253" s="2"/>
      <c r="D253" s="2"/>
      <c r="E253" s="2" t="s">
        <v>256</v>
      </c>
      <c r="F253" s="2"/>
      <c r="G253" s="2"/>
      <c r="H253" s="2"/>
      <c r="I253" s="2"/>
      <c r="J253" s="5">
        <v>0</v>
      </c>
      <c r="K253" s="6"/>
      <c r="L253" s="6"/>
      <c r="M253" s="5">
        <v>2281</v>
      </c>
      <c r="N253" s="6"/>
      <c r="O253" s="6"/>
      <c r="P253" s="5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9">
        <v>5226.6400000000003</v>
      </c>
      <c r="K254" s="6"/>
      <c r="L254" s="6"/>
      <c r="M254" s="9">
        <v>0</v>
      </c>
      <c r="N254" s="6"/>
      <c r="O254" s="6"/>
      <c r="P254" s="9">
        <v>0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258</v>
      </c>
      <c r="E255" s="2"/>
      <c r="F255" s="2"/>
      <c r="G255" s="2"/>
      <c r="H255" s="2"/>
      <c r="I255" s="2"/>
      <c r="J255" s="5">
        <f>ROUND(SUM(J246:J254),5)</f>
        <v>38987.53</v>
      </c>
      <c r="K255" s="6"/>
      <c r="L255" s="6"/>
      <c r="M255" s="5">
        <f>ROUND(SUM(M246:M254),5)</f>
        <v>50713.15</v>
      </c>
      <c r="N255" s="6"/>
      <c r="O255" s="6"/>
      <c r="P255" s="5">
        <f>ROUND(SUM(P246:P254),5)</f>
        <v>8525.3799999999992</v>
      </c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 t="s">
        <v>259</v>
      </c>
      <c r="E256" s="2"/>
      <c r="F256" s="2"/>
      <c r="G256" s="2"/>
      <c r="H256" s="2"/>
      <c r="I256" s="2"/>
      <c r="J256" s="5"/>
      <c r="K256" s="6"/>
      <c r="L256" s="6"/>
      <c r="M256" s="5"/>
      <c r="N256" s="6"/>
      <c r="O256" s="6"/>
      <c r="P256" s="5"/>
      <c r="Q256" s="6"/>
      <c r="R256" s="5"/>
      <c r="S256" s="6"/>
      <c r="T256" s="6"/>
      <c r="U256" s="5"/>
      <c r="V256" s="6"/>
      <c r="W256" s="5"/>
    </row>
    <row r="257" spans="1:23" x14ac:dyDescent="0.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5">
        <v>1806.25</v>
      </c>
      <c r="K257" s="6"/>
      <c r="L257" s="6"/>
      <c r="M257" s="5">
        <v>2515.5</v>
      </c>
      <c r="N257" s="6"/>
      <c r="O257" s="6"/>
      <c r="P257" s="5">
        <v>1055</v>
      </c>
      <c r="Q257" s="6"/>
      <c r="R257" s="5"/>
      <c r="S257" s="6"/>
      <c r="T257" s="6"/>
      <c r="U257" s="5">
        <v>2000</v>
      </c>
      <c r="V257" s="6"/>
      <c r="W257" s="5">
        <v>2000</v>
      </c>
    </row>
    <row r="258" spans="1:23" x14ac:dyDescent="0.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5">
        <v>5500</v>
      </c>
      <c r="K258" s="6"/>
      <c r="L258" s="6"/>
      <c r="M258" s="5">
        <v>2000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262</v>
      </c>
      <c r="F259" s="2"/>
      <c r="G259" s="2"/>
      <c r="H259" s="2"/>
      <c r="I259" s="2"/>
      <c r="J259" s="5">
        <v>0</v>
      </c>
      <c r="K259" s="6"/>
      <c r="L259" s="6"/>
      <c r="M259" s="5">
        <v>5317.2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263</v>
      </c>
      <c r="F260" s="2"/>
      <c r="G260" s="2"/>
      <c r="H260" s="2"/>
      <c r="I260" s="2"/>
      <c r="J260" s="5">
        <v>13</v>
      </c>
      <c r="K260" s="6"/>
      <c r="L260" s="6"/>
      <c r="M260" s="5">
        <v>0</v>
      </c>
      <c r="N260" s="6"/>
      <c r="O260" s="6"/>
      <c r="P260" s="5">
        <v>0</v>
      </c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 t="s">
        <v>264</v>
      </c>
      <c r="F261" s="2"/>
      <c r="G261" s="2"/>
      <c r="H261" s="2"/>
      <c r="I261" s="2"/>
      <c r="J261" s="5"/>
      <c r="K261" s="6"/>
      <c r="L261" s="6"/>
      <c r="M261" s="5"/>
      <c r="N261" s="6"/>
      <c r="O261" s="6"/>
      <c r="P261" s="5"/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5">
        <v>50228.65</v>
      </c>
      <c r="K262" s="6"/>
      <c r="L262" s="6"/>
      <c r="M262" s="5">
        <v>67765.06</v>
      </c>
      <c r="N262" s="6"/>
      <c r="O262" s="6"/>
      <c r="P262" s="5">
        <v>40340.720000000001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5">
        <v>13141.27</v>
      </c>
      <c r="K263" s="6"/>
      <c r="L263" s="6"/>
      <c r="M263" s="5">
        <v>18333.5</v>
      </c>
      <c r="N263" s="6"/>
      <c r="O263" s="6"/>
      <c r="P263" s="5">
        <v>33415.94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5">
        <v>15389.7</v>
      </c>
      <c r="K264" s="6"/>
      <c r="L264" s="6"/>
      <c r="M264" s="5">
        <v>11705.53</v>
      </c>
      <c r="N264" s="6"/>
      <c r="O264" s="6"/>
      <c r="P264" s="5">
        <v>9993.5300000000007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5">
        <v>17983.38</v>
      </c>
      <c r="K265" s="6"/>
      <c r="L265" s="6"/>
      <c r="M265" s="5">
        <v>-2022.24</v>
      </c>
      <c r="N265" s="6"/>
      <c r="O265" s="6"/>
      <c r="P265" s="5">
        <v>5814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5">
        <v>0</v>
      </c>
      <c r="K266" s="6"/>
      <c r="L266" s="6"/>
      <c r="M266" s="5">
        <v>1114.6500000000001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5">
        <v>483.48</v>
      </c>
      <c r="K267" s="6"/>
      <c r="L267" s="6"/>
      <c r="M267" s="5">
        <v>827.68</v>
      </c>
      <c r="N267" s="6"/>
      <c r="O267" s="6"/>
      <c r="P267" s="5">
        <v>0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271</v>
      </c>
      <c r="G268" s="2"/>
      <c r="H268" s="2"/>
      <c r="I268" s="2"/>
      <c r="J268" s="5">
        <v>1184.4100000000001</v>
      </c>
      <c r="K268" s="6"/>
      <c r="L268" s="6"/>
      <c r="M268" s="5">
        <v>3520.91</v>
      </c>
      <c r="N268" s="6"/>
      <c r="O268" s="6"/>
      <c r="P268" s="5">
        <v>1613.97</v>
      </c>
      <c r="Q268" s="6"/>
      <c r="R268" s="5"/>
      <c r="S268" s="6"/>
      <c r="T268" s="6"/>
      <c r="U268" s="5"/>
      <c r="V268" s="6"/>
      <c r="W268" s="5"/>
    </row>
    <row r="269" spans="1:23" x14ac:dyDescent="0.3">
      <c r="A269" s="2"/>
      <c r="B269" s="2"/>
      <c r="C269" s="2"/>
      <c r="D269" s="2"/>
      <c r="E269" s="2"/>
      <c r="F269" s="2" t="s">
        <v>272</v>
      </c>
      <c r="G269" s="2"/>
      <c r="H269" s="2"/>
      <c r="I269" s="2"/>
      <c r="J269" s="5">
        <v>1282.79</v>
      </c>
      <c r="K269" s="6"/>
      <c r="L269" s="6"/>
      <c r="M269" s="5">
        <v>1032.67</v>
      </c>
      <c r="N269" s="6"/>
      <c r="O269" s="6"/>
      <c r="P269" s="5">
        <v>564.14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/>
      <c r="F270" s="2" t="s">
        <v>273</v>
      </c>
      <c r="G270" s="2"/>
      <c r="H270" s="2"/>
      <c r="I270" s="2"/>
      <c r="J270" s="9">
        <v>85605.79</v>
      </c>
      <c r="K270" s="6"/>
      <c r="L270" s="6"/>
      <c r="M270" s="9">
        <v>0</v>
      </c>
      <c r="N270" s="6"/>
      <c r="O270" s="6"/>
      <c r="P270" s="9">
        <v>0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274</v>
      </c>
      <c r="F271" s="2"/>
      <c r="G271" s="2"/>
      <c r="H271" s="2"/>
      <c r="I271" s="2"/>
      <c r="J271" s="5">
        <f>ROUND(SUM(J261:J270),5)</f>
        <v>185299.47</v>
      </c>
      <c r="K271" s="6"/>
      <c r="L271" s="6"/>
      <c r="M271" s="5">
        <f>ROUND(SUM(M261:M270),5)</f>
        <v>102277.75999999999</v>
      </c>
      <c r="N271" s="6"/>
      <c r="O271" s="6"/>
      <c r="P271" s="5">
        <f>ROUND(SUM(P261:P270),5)</f>
        <v>91742.3</v>
      </c>
      <c r="Q271" s="6"/>
      <c r="R271" s="5"/>
      <c r="S271" s="6"/>
      <c r="T271" s="6"/>
      <c r="U271" s="5"/>
      <c r="V271" s="6"/>
      <c r="W271" s="5"/>
    </row>
    <row r="272" spans="1:23" x14ac:dyDescent="0.3">
      <c r="A272" s="2"/>
      <c r="B272" s="2"/>
      <c r="C272" s="2"/>
      <c r="D272" s="2"/>
      <c r="E272" s="2" t="s">
        <v>275</v>
      </c>
      <c r="F272" s="2"/>
      <c r="G272" s="2"/>
      <c r="H272" s="2"/>
      <c r="I272" s="2"/>
      <c r="J272" s="5">
        <v>0</v>
      </c>
      <c r="K272" s="6"/>
      <c r="L272" s="6"/>
      <c r="M272" s="5">
        <v>0</v>
      </c>
      <c r="N272" s="6"/>
      <c r="O272" s="6"/>
      <c r="P272" s="5">
        <v>0</v>
      </c>
      <c r="Q272" s="6"/>
      <c r="R272" s="5"/>
      <c r="S272" s="6"/>
      <c r="T272" s="6"/>
      <c r="U272" s="5"/>
      <c r="V272" s="6"/>
      <c r="W272" s="5"/>
    </row>
    <row r="273" spans="1:23" x14ac:dyDescent="0.3">
      <c r="A273" s="2"/>
      <c r="B273" s="2"/>
      <c r="C273" s="2"/>
      <c r="D273" s="2"/>
      <c r="E273" s="2" t="s">
        <v>276</v>
      </c>
      <c r="F273" s="2"/>
      <c r="G273" s="2"/>
      <c r="H273" s="2"/>
      <c r="I273" s="2"/>
      <c r="J273" s="5">
        <v>458.56</v>
      </c>
      <c r="K273" s="6"/>
      <c r="L273" s="6"/>
      <c r="M273" s="5">
        <v>0</v>
      </c>
      <c r="N273" s="6"/>
      <c r="O273" s="6"/>
      <c r="P273" s="5">
        <v>2520</v>
      </c>
      <c r="Q273" s="6"/>
      <c r="R273" s="5"/>
      <c r="S273" s="6"/>
      <c r="T273" s="6"/>
      <c r="U273" s="5"/>
      <c r="V273" s="6"/>
      <c r="W273" s="5"/>
    </row>
    <row r="274" spans="1:23" x14ac:dyDescent="0.3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8">
        <f>ROUND(SUM(J256:J260)+SUM(J271:J273),5)</f>
        <v>193077.28</v>
      </c>
      <c r="K274" s="6"/>
      <c r="L274" s="6"/>
      <c r="M274" s="8">
        <f>ROUND(SUM(M256:M260)+SUM(M271:M273),5)</f>
        <v>112110.46</v>
      </c>
      <c r="N274" s="6"/>
      <c r="O274" s="6"/>
      <c r="P274" s="8">
        <f>ROUND(SUM(P256:P260)+SUM(P271:P273),5)</f>
        <v>95317.3</v>
      </c>
      <c r="Q274" s="6"/>
      <c r="R274" s="5"/>
      <c r="S274" s="6"/>
      <c r="T274" s="6"/>
      <c r="U274" s="8">
        <f>ROUND(SUM(U256:U260)+SUM(U271:U273),5)</f>
        <v>2000</v>
      </c>
      <c r="V274" s="6"/>
      <c r="W274" s="8">
        <f>ROUND(SUM(W256:W260)+SUM(W271:W273),5)</f>
        <v>2000</v>
      </c>
    </row>
    <row r="275" spans="1:23" x14ac:dyDescent="0.3">
      <c r="A275" s="2"/>
      <c r="B275" s="2"/>
      <c r="C275" s="2" t="s">
        <v>278</v>
      </c>
      <c r="D275" s="2"/>
      <c r="E275" s="2"/>
      <c r="F275" s="2"/>
      <c r="G275" s="2"/>
      <c r="H275" s="2"/>
      <c r="I275" s="2"/>
      <c r="J275" s="5">
        <f>ROUND(J245+J255+J274,5)</f>
        <v>232064.81</v>
      </c>
      <c r="K275" s="6"/>
      <c r="L275" s="6"/>
      <c r="M275" s="5">
        <f>ROUND(M245+M255+M274,5)</f>
        <v>162823.60999999999</v>
      </c>
      <c r="N275" s="6"/>
      <c r="O275" s="6"/>
      <c r="P275" s="5">
        <f>ROUND(P245+P255+P274,5)</f>
        <v>103842.68</v>
      </c>
      <c r="Q275" s="6"/>
      <c r="R275" s="5"/>
      <c r="S275" s="6"/>
      <c r="T275" s="6"/>
      <c r="U275" s="5">
        <f>ROUND(U245+U255+U274,5)</f>
        <v>2000</v>
      </c>
      <c r="V275" s="6"/>
      <c r="W275" s="5">
        <f>ROUND(W245+W255+W274,5)</f>
        <v>2000</v>
      </c>
    </row>
    <row r="276" spans="1:23" x14ac:dyDescent="0.3">
      <c r="A276" s="2"/>
      <c r="B276" s="2"/>
      <c r="C276" s="2" t="s">
        <v>279</v>
      </c>
      <c r="D276" s="2"/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 t="s">
        <v>280</v>
      </c>
      <c r="E277" s="2"/>
      <c r="F277" s="2"/>
      <c r="G277" s="2"/>
      <c r="H277" s="2"/>
      <c r="I277" s="2"/>
      <c r="J277" s="5"/>
      <c r="K277" s="6"/>
      <c r="L277" s="6"/>
      <c r="M277" s="5"/>
      <c r="N277" s="6"/>
      <c r="O277" s="6"/>
      <c r="P277" s="5"/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281</v>
      </c>
      <c r="F278" s="2"/>
      <c r="G278" s="2"/>
      <c r="H278" s="2"/>
      <c r="I278" s="2"/>
      <c r="J278" s="5">
        <v>5460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282</v>
      </c>
      <c r="F279" s="2"/>
      <c r="G279" s="2"/>
      <c r="H279" s="2"/>
      <c r="I279" s="2"/>
      <c r="J279" s="5">
        <v>0</v>
      </c>
      <c r="K279" s="6"/>
      <c r="L279" s="6"/>
      <c r="M279" s="5">
        <v>0</v>
      </c>
      <c r="N279" s="6"/>
      <c r="O279" s="6"/>
      <c r="P279" s="5">
        <v>0</v>
      </c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5"/>
      <c r="K280" s="6"/>
      <c r="L280" s="6"/>
      <c r="M280" s="5"/>
      <c r="N280" s="6"/>
      <c r="O280" s="6"/>
      <c r="P280" s="5"/>
      <c r="Q280" s="6"/>
      <c r="R280" s="5"/>
      <c r="S280" s="6"/>
      <c r="T280" s="6"/>
      <c r="U280" s="5"/>
      <c r="V280" s="6"/>
      <c r="W280" s="5"/>
    </row>
    <row r="281" spans="1:23" x14ac:dyDescent="0.3">
      <c r="A281" s="2"/>
      <c r="B281" s="2"/>
      <c r="C281" s="2"/>
      <c r="D281" s="2"/>
      <c r="E281" s="2"/>
      <c r="F281" s="2" t="s">
        <v>284</v>
      </c>
      <c r="G281" s="2"/>
      <c r="H281" s="2"/>
      <c r="I281" s="2"/>
      <c r="J281" s="5">
        <v>0</v>
      </c>
      <c r="K281" s="6"/>
      <c r="L281" s="6"/>
      <c r="M281" s="5">
        <v>4547.93</v>
      </c>
      <c r="N281" s="6"/>
      <c r="O281" s="6"/>
      <c r="P281" s="5">
        <v>0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/>
      <c r="F282" s="2" t="s">
        <v>285</v>
      </c>
      <c r="G282" s="2"/>
      <c r="H282" s="2"/>
      <c r="I282" s="2"/>
      <c r="J282" s="9">
        <v>750</v>
      </c>
      <c r="K282" s="6"/>
      <c r="L282" s="6"/>
      <c r="M282" s="9">
        <v>0</v>
      </c>
      <c r="N282" s="6"/>
      <c r="O282" s="6"/>
      <c r="P282" s="9"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286</v>
      </c>
      <c r="F283" s="2"/>
      <c r="G283" s="2"/>
      <c r="H283" s="2"/>
      <c r="I283" s="2"/>
      <c r="J283" s="5">
        <f>ROUND(SUM(J280:J282),5)</f>
        <v>750</v>
      </c>
      <c r="K283" s="6"/>
      <c r="L283" s="6"/>
      <c r="M283" s="5">
        <f>ROUND(SUM(M280:M282),5)</f>
        <v>4547.93</v>
      </c>
      <c r="N283" s="6"/>
      <c r="O283" s="6"/>
      <c r="P283" s="5">
        <f>ROUND(SUM(P280:P282),5)</f>
        <v>207.94</v>
      </c>
      <c r="Q283" s="6"/>
      <c r="R283" s="5"/>
      <c r="S283" s="6"/>
      <c r="T283" s="6"/>
      <c r="U283" s="5"/>
      <c r="V283" s="6"/>
      <c r="W283" s="5"/>
    </row>
    <row r="284" spans="1:23" x14ac:dyDescent="0.3">
      <c r="A284" s="2"/>
      <c r="B284" s="2"/>
      <c r="C284" s="2"/>
      <c r="D284" s="2"/>
      <c r="E284" s="2" t="s">
        <v>287</v>
      </c>
      <c r="F284" s="2"/>
      <c r="G284" s="2"/>
      <c r="H284" s="2"/>
      <c r="I284" s="2"/>
      <c r="J284" s="5">
        <v>33840</v>
      </c>
      <c r="K284" s="6"/>
      <c r="L284" s="6"/>
      <c r="M284" s="5">
        <v>72141.240000000005</v>
      </c>
      <c r="N284" s="6"/>
      <c r="O284" s="6"/>
      <c r="P284" s="5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9">
        <v>0</v>
      </c>
      <c r="K285" s="6"/>
      <c r="L285" s="6"/>
      <c r="M285" s="9">
        <v>9240.27</v>
      </c>
      <c r="N285" s="6"/>
      <c r="O285" s="6"/>
      <c r="P285" s="9">
        <v>0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289</v>
      </c>
      <c r="E286" s="2"/>
      <c r="F286" s="2"/>
      <c r="G286" s="2"/>
      <c r="H286" s="2"/>
      <c r="I286" s="2"/>
      <c r="J286" s="5">
        <f>ROUND(SUM(J277:J279)+SUM(J283:J285),5)</f>
        <v>40050</v>
      </c>
      <c r="K286" s="6"/>
      <c r="L286" s="6"/>
      <c r="M286" s="5">
        <f>ROUND(SUM(M277:M279)+SUM(M283:M285),5)</f>
        <v>85929.44</v>
      </c>
      <c r="N286" s="6"/>
      <c r="O286" s="6"/>
      <c r="P286" s="5">
        <f>ROUND(SUM(P277:P279)+SUM(P283:P285),5)</f>
        <v>207.94</v>
      </c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 t="s">
        <v>290</v>
      </c>
      <c r="E287" s="2"/>
      <c r="F287" s="2"/>
      <c r="G287" s="2"/>
      <c r="H287" s="2"/>
      <c r="I287" s="2"/>
      <c r="J287" s="5"/>
      <c r="K287" s="6"/>
      <c r="L287" s="6"/>
      <c r="M287" s="5"/>
      <c r="N287" s="6"/>
      <c r="O287" s="6"/>
      <c r="P287" s="5"/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5">
        <v>0</v>
      </c>
      <c r="K288" s="6"/>
      <c r="L288" s="6"/>
      <c r="M288" s="5">
        <v>5567.2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292</v>
      </c>
      <c r="F289" s="2"/>
      <c r="G289" s="2"/>
      <c r="H289" s="2"/>
      <c r="I289" s="2"/>
      <c r="J289" s="5">
        <v>0</v>
      </c>
      <c r="K289" s="6"/>
      <c r="L289" s="6"/>
      <c r="M289" s="5">
        <v>76174.92</v>
      </c>
      <c r="N289" s="6"/>
      <c r="O289" s="6"/>
      <c r="P289" s="5">
        <v>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293</v>
      </c>
      <c r="F290" s="2"/>
      <c r="G290" s="2"/>
      <c r="H290" s="2"/>
      <c r="I290" s="2"/>
      <c r="J290" s="5">
        <v>0</v>
      </c>
      <c r="K290" s="6"/>
      <c r="L290" s="6"/>
      <c r="M290" s="5">
        <v>0</v>
      </c>
      <c r="N290" s="6"/>
      <c r="O290" s="6"/>
      <c r="P290" s="5">
        <v>15000</v>
      </c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 t="s">
        <v>294</v>
      </c>
      <c r="F291" s="2"/>
      <c r="G291" s="2"/>
      <c r="H291" s="2"/>
      <c r="I291" s="2"/>
      <c r="J291" s="5"/>
      <c r="K291" s="6"/>
      <c r="L291" s="6"/>
      <c r="M291" s="5"/>
      <c r="N291" s="6"/>
      <c r="O291" s="6"/>
      <c r="P291" s="5"/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5">
        <v>114879.55</v>
      </c>
      <c r="K292" s="6"/>
      <c r="L292" s="6"/>
      <c r="M292" s="5">
        <v>67765.06</v>
      </c>
      <c r="N292" s="6"/>
      <c r="O292" s="6"/>
      <c r="P292" s="5">
        <v>18698.32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296</v>
      </c>
      <c r="G293" s="2"/>
      <c r="H293" s="2"/>
      <c r="I293" s="2"/>
      <c r="J293" s="5">
        <v>20614.97</v>
      </c>
      <c r="K293" s="6"/>
      <c r="L293" s="6"/>
      <c r="M293" s="5">
        <v>17697</v>
      </c>
      <c r="N293" s="6"/>
      <c r="O293" s="6"/>
      <c r="P293" s="5">
        <v>28800.27</v>
      </c>
      <c r="Q293" s="6"/>
      <c r="R293" s="5"/>
      <c r="S293" s="6"/>
      <c r="T293" s="6"/>
      <c r="U293" s="5"/>
      <c r="V293" s="6"/>
      <c r="W293" s="5"/>
    </row>
    <row r="294" spans="1:23" x14ac:dyDescent="0.3">
      <c r="A294" s="2"/>
      <c r="B294" s="2"/>
      <c r="C294" s="2"/>
      <c r="D294" s="2"/>
      <c r="E294" s="2"/>
      <c r="F294" s="2" t="s">
        <v>297</v>
      </c>
      <c r="G294" s="2"/>
      <c r="H294" s="2"/>
      <c r="I294" s="2"/>
      <c r="J294" s="5">
        <v>28257.56</v>
      </c>
      <c r="K294" s="6"/>
      <c r="L294" s="6"/>
      <c r="M294" s="5">
        <v>11704.53</v>
      </c>
      <c r="N294" s="6"/>
      <c r="O294" s="6"/>
      <c r="P294" s="5">
        <v>5091.07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/>
      <c r="F295" s="2" t="s">
        <v>298</v>
      </c>
      <c r="G295" s="2"/>
      <c r="H295" s="2"/>
      <c r="I295" s="2"/>
      <c r="J295" s="9">
        <v>0</v>
      </c>
      <c r="K295" s="6"/>
      <c r="L295" s="6"/>
      <c r="M295" s="9">
        <v>0</v>
      </c>
      <c r="N295" s="6"/>
      <c r="O295" s="6"/>
      <c r="P295" s="9">
        <v>844.56</v>
      </c>
      <c r="Q295" s="6"/>
      <c r="R295" s="5"/>
      <c r="S295" s="6"/>
      <c r="T295" s="6"/>
      <c r="U295" s="5"/>
      <c r="V295" s="6"/>
      <c r="W295" s="5"/>
    </row>
    <row r="296" spans="1:23" x14ac:dyDescent="0.3">
      <c r="A296" s="2"/>
      <c r="B296" s="2"/>
      <c r="C296" s="2"/>
      <c r="D296" s="2"/>
      <c r="E296" s="2" t="s">
        <v>299</v>
      </c>
      <c r="F296" s="2"/>
      <c r="G296" s="2"/>
      <c r="H296" s="2"/>
      <c r="I296" s="2"/>
      <c r="J296" s="5">
        <f>ROUND(SUM(J291:J295),5)</f>
        <v>163752.07999999999</v>
      </c>
      <c r="K296" s="6"/>
      <c r="L296" s="6"/>
      <c r="M296" s="5">
        <f>ROUND(SUM(M291:M295),5)</f>
        <v>97166.59</v>
      </c>
      <c r="N296" s="6"/>
      <c r="O296" s="6"/>
      <c r="P296" s="5">
        <f>ROUND(SUM(P291:P295),5)</f>
        <v>53434.22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9">
        <v>0</v>
      </c>
      <c r="K297" s="6"/>
      <c r="L297" s="6"/>
      <c r="M297" s="9">
        <v>0</v>
      </c>
      <c r="N297" s="6"/>
      <c r="O297" s="6"/>
      <c r="P297" s="9">
        <v>0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301</v>
      </c>
      <c r="E298" s="2"/>
      <c r="F298" s="2"/>
      <c r="G298" s="2"/>
      <c r="H298" s="2"/>
      <c r="I298" s="2"/>
      <c r="J298" s="5">
        <f>ROUND(SUM(J287:J290)+SUM(J296:J297),5)</f>
        <v>163752.07999999999</v>
      </c>
      <c r="K298" s="6"/>
      <c r="L298" s="6"/>
      <c r="M298" s="5">
        <f>ROUND(SUM(M287:M290)+SUM(M296:M297),5)</f>
        <v>178908.71</v>
      </c>
      <c r="N298" s="6"/>
      <c r="O298" s="6"/>
      <c r="P298" s="5">
        <f>ROUND(SUM(P287:P290)+SUM(P296:P297),5)</f>
        <v>68434.22</v>
      </c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 t="s">
        <v>302</v>
      </c>
      <c r="E299" s="2"/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/>
    </row>
    <row r="300" spans="1:23" x14ac:dyDescent="0.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14840</v>
      </c>
    </row>
    <row r="301" spans="1:23" x14ac:dyDescent="0.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37548.5</v>
      </c>
    </row>
    <row r="302" spans="1:23" x14ac:dyDescent="0.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5"/>
      <c r="K302" s="6"/>
      <c r="L302" s="6"/>
      <c r="M302" s="5"/>
      <c r="N302" s="6"/>
      <c r="O302" s="6"/>
      <c r="P302" s="5"/>
      <c r="Q302" s="6"/>
      <c r="R302" s="5"/>
      <c r="S302" s="6"/>
      <c r="T302" s="6"/>
      <c r="U302" s="5"/>
      <c r="V302" s="6"/>
      <c r="W302" s="5">
        <v>23375.5</v>
      </c>
    </row>
    <row r="303" spans="1:23" x14ac:dyDescent="0.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/>
      <c r="S303" s="6"/>
      <c r="T303" s="6"/>
      <c r="U303" s="5">
        <v>18967</v>
      </c>
      <c r="V303" s="6"/>
      <c r="W303" s="5">
        <f>W16+W17-W218-W220</f>
        <v>25436.980000000003</v>
      </c>
    </row>
    <row r="304" spans="1:23" x14ac:dyDescent="0.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4084.62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308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309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310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311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>
        <v>0</v>
      </c>
      <c r="S308" s="6"/>
      <c r="T308" s="6"/>
      <c r="U308" s="5"/>
      <c r="V308" s="6"/>
      <c r="W308" s="5"/>
    </row>
    <row r="309" spans="1:23" x14ac:dyDescent="0.3">
      <c r="A309" s="2"/>
      <c r="B309" s="2"/>
      <c r="C309" s="2"/>
      <c r="D309" s="2"/>
      <c r="E309" s="2" t="s">
        <v>312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/>
      <c r="S309" s="6"/>
      <c r="T309" s="6"/>
      <c r="U309" s="5">
        <v>41333</v>
      </c>
      <c r="V309" s="6"/>
      <c r="W309" s="5">
        <f>W12-W38</f>
        <v>45305.350000000006</v>
      </c>
    </row>
    <row r="310" spans="1:23" x14ac:dyDescent="0.3">
      <c r="A310" s="2"/>
      <c r="B310" s="2"/>
      <c r="C310" s="2"/>
      <c r="D310" s="2"/>
      <c r="E310" s="2" t="s">
        <v>313</v>
      </c>
      <c r="F310" s="2"/>
      <c r="G310" s="2"/>
      <c r="H310" s="2"/>
      <c r="I310" s="2"/>
      <c r="J310" s="5">
        <v>0</v>
      </c>
      <c r="K310" s="6"/>
      <c r="L310" s="6"/>
      <c r="M310" s="5">
        <v>0</v>
      </c>
      <c r="N310" s="6"/>
      <c r="O310" s="6"/>
      <c r="P310" s="5">
        <v>0</v>
      </c>
      <c r="Q310" s="6"/>
      <c r="R310" s="5">
        <v>0</v>
      </c>
      <c r="S310" s="6"/>
      <c r="T310" s="6"/>
      <c r="U310" s="5"/>
      <c r="V310" s="6"/>
      <c r="W310" s="5"/>
    </row>
    <row r="311" spans="1:23" x14ac:dyDescent="0.3">
      <c r="A311" s="16"/>
      <c r="B311" s="16"/>
      <c r="C311" s="16"/>
      <c r="D311" s="16"/>
      <c r="E311" s="16" t="s">
        <v>314</v>
      </c>
      <c r="F311" s="16"/>
      <c r="G311" s="16"/>
      <c r="H311" s="16"/>
      <c r="I311" s="16"/>
      <c r="J311" s="17">
        <v>0</v>
      </c>
      <c r="K311" s="18"/>
      <c r="L311" s="18"/>
      <c r="M311" s="17">
        <v>0</v>
      </c>
      <c r="N311" s="18"/>
      <c r="O311" s="18"/>
      <c r="P311" s="17">
        <v>0</v>
      </c>
      <c r="Q311" s="18"/>
      <c r="R311" s="17">
        <v>16000</v>
      </c>
      <c r="S311" s="18"/>
      <c r="T311" s="18"/>
      <c r="U311" s="17">
        <v>20052.400000000001</v>
      </c>
      <c r="V311" s="18"/>
      <c r="W311" s="17">
        <v>44348.5</v>
      </c>
    </row>
    <row r="312" spans="1:23" x14ac:dyDescent="0.3">
      <c r="A312" s="2"/>
      <c r="B312" s="2"/>
      <c r="C312" s="2"/>
      <c r="D312" s="2" t="s">
        <v>315</v>
      </c>
      <c r="E312" s="2"/>
      <c r="F312" s="2"/>
      <c r="G312" s="2"/>
      <c r="H312" s="2"/>
      <c r="I312" s="2"/>
      <c r="J312" s="7">
        <f>ROUND(SUM(J299:J311),5)</f>
        <v>0</v>
      </c>
      <c r="K312" s="6"/>
      <c r="L312" s="6"/>
      <c r="M312" s="7">
        <f>ROUND(SUM(M299:M311),5)</f>
        <v>0</v>
      </c>
      <c r="N312" s="6"/>
      <c r="O312" s="6"/>
      <c r="P312" s="7">
        <f>ROUND(SUM(P299:P311),5)</f>
        <v>0</v>
      </c>
      <c r="Q312" s="6"/>
      <c r="R312" s="7">
        <f>ROUND(SUM(R299:R311),5)</f>
        <v>20084.62</v>
      </c>
      <c r="S312" s="6"/>
      <c r="T312" s="6"/>
      <c r="U312" s="7">
        <f>ROUND(SUM(U299:U311),5)</f>
        <v>80352.399999999994</v>
      </c>
      <c r="V312" s="6"/>
      <c r="W312" s="7">
        <f>ROUND(SUM(W299:W311),5)</f>
        <v>190854.83</v>
      </c>
    </row>
    <row r="313" spans="1:23" x14ac:dyDescent="0.3">
      <c r="A313" s="2"/>
      <c r="B313" s="2"/>
      <c r="C313" s="2" t="s">
        <v>316</v>
      </c>
      <c r="D313" s="2"/>
      <c r="E313" s="2"/>
      <c r="F313" s="2"/>
      <c r="G313" s="2"/>
      <c r="H313" s="2"/>
      <c r="I313" s="2"/>
      <c r="J313" s="7">
        <f>ROUND(J276+J286+J298+J312,5)</f>
        <v>203802.08</v>
      </c>
      <c r="K313" s="6"/>
      <c r="L313" s="6"/>
      <c r="M313" s="7">
        <f>ROUND(M276+M286+M298+M312,5)</f>
        <v>264838.15000000002</v>
      </c>
      <c r="N313" s="6"/>
      <c r="O313" s="6"/>
      <c r="P313" s="7">
        <f>ROUND(P276+P286+P298+P312,5)</f>
        <v>68642.16</v>
      </c>
      <c r="Q313" s="6"/>
      <c r="R313" s="7">
        <f>ROUND(R276+R286+R298+R312,5)</f>
        <v>20084.62</v>
      </c>
      <c r="S313" s="6"/>
      <c r="T313" s="6"/>
      <c r="U313" s="7">
        <f>ROUND(U276+U286+U298+U312,5)</f>
        <v>80352.399999999994</v>
      </c>
      <c r="V313" s="6"/>
      <c r="W313" s="7">
        <f>ROUND(W276+W286+W298+W312,5)</f>
        <v>190854.83</v>
      </c>
    </row>
    <row r="314" spans="1:23" x14ac:dyDescent="0.3">
      <c r="A314" s="2"/>
      <c r="B314" s="2" t="s">
        <v>317</v>
      </c>
      <c r="C314" s="2"/>
      <c r="D314" s="2"/>
      <c r="E314" s="2"/>
      <c r="F314" s="2"/>
      <c r="G314" s="2"/>
      <c r="H314" s="2"/>
      <c r="I314" s="2"/>
      <c r="J314" s="7">
        <f>ROUND(J244+J275-J313,5)</f>
        <v>28262.73</v>
      </c>
      <c r="K314" s="6"/>
      <c r="L314" s="6"/>
      <c r="M314" s="7">
        <f>ROUND(M244+M275-M313,5)</f>
        <v>-102014.54</v>
      </c>
      <c r="N314" s="6"/>
      <c r="O314" s="6"/>
      <c r="P314" s="7">
        <f>ROUND(P244+P275-P313,5)</f>
        <v>35200.519999999997</v>
      </c>
      <c r="Q314" s="6"/>
      <c r="R314" s="7">
        <f>ROUND(R244+R275-R313,5)</f>
        <v>-20084.62</v>
      </c>
      <c r="S314" s="6"/>
      <c r="T314" s="6"/>
      <c r="U314" s="7">
        <f>ROUND(U244+U275-U313,5)</f>
        <v>-78352.399999999994</v>
      </c>
      <c r="V314" s="6"/>
      <c r="W314" s="7">
        <f>ROUND(W244+W275-W313,5)</f>
        <v>-188854.83</v>
      </c>
    </row>
    <row r="315" spans="1:23" s="11" customFormat="1" ht="9.6" x14ac:dyDescent="0.2">
      <c r="A315" s="2" t="s">
        <v>318</v>
      </c>
      <c r="B315" s="2"/>
      <c r="C315" s="2"/>
      <c r="D315" s="2"/>
      <c r="E315" s="2"/>
      <c r="F315" s="2"/>
      <c r="G315" s="2"/>
      <c r="H315" s="2"/>
      <c r="I315" s="2"/>
      <c r="J315" s="10">
        <f>ROUND(J243+J314,5)</f>
        <v>140818.54999999999</v>
      </c>
      <c r="K315" s="2"/>
      <c r="L315" s="2"/>
      <c r="M315" s="10">
        <f>ROUND(M243+M314,5)</f>
        <v>-30170.91</v>
      </c>
      <c r="N315" s="2"/>
      <c r="O315" s="2"/>
      <c r="P315" s="10">
        <f>ROUND(P243+P314,5)</f>
        <v>219709.18</v>
      </c>
      <c r="Q315" s="2"/>
      <c r="R315" s="10">
        <f>ROUND(R243+R314,5)</f>
        <v>0</v>
      </c>
      <c r="S315" s="2"/>
      <c r="T315" s="2"/>
      <c r="U315" s="10">
        <f>ROUND(U243+U314,5)</f>
        <v>1500</v>
      </c>
      <c r="V315" s="2"/>
      <c r="W315" s="10">
        <f>ROUND(W243+W314,5)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310A-F7C5-40E4-9237-4FD4D888796C}">
  <dimension ref="A1:T316"/>
  <sheetViews>
    <sheetView tabSelected="1" workbookViewId="0">
      <selection activeCell="T304" sqref="T304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3" width="2.109375" customWidth="1"/>
    <col min="14" max="14" width="9.109375" bestFit="1" customWidth="1"/>
    <col min="15" max="16" width="2.109375" customWidth="1"/>
    <col min="17" max="17" width="13.33203125" customWidth="1"/>
    <col min="18" max="18" width="2.109375" customWidth="1"/>
    <col min="19" max="20" width="13.33203125" customWidth="1"/>
  </cols>
  <sheetData>
    <row r="1" spans="1:20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1"/>
      <c r="K1" s="3"/>
      <c r="L1" s="1"/>
      <c r="M1" s="3"/>
      <c r="N1" s="4"/>
      <c r="O1" s="1"/>
      <c r="P1" s="3"/>
      <c r="Q1" s="4"/>
      <c r="R1" s="1"/>
      <c r="S1" s="4"/>
      <c r="T1" s="4"/>
    </row>
    <row r="2" spans="1:20" s="15" customFormat="1" ht="15.6" thickTop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4"/>
      <c r="K2" s="14"/>
      <c r="L2" s="14"/>
      <c r="M2" s="14"/>
      <c r="N2" s="13" t="s">
        <v>3</v>
      </c>
      <c r="O2" s="14"/>
      <c r="P2" s="14"/>
      <c r="Q2" s="13" t="s">
        <v>4</v>
      </c>
      <c r="R2" s="14"/>
      <c r="S2" s="13" t="s">
        <v>5</v>
      </c>
      <c r="T2" s="13" t="s">
        <v>321</v>
      </c>
    </row>
    <row r="3" spans="1:20" ht="15" thickTop="1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6"/>
      <c r="K3" s="6"/>
      <c r="L3" s="6"/>
      <c r="M3" s="6"/>
      <c r="N3" s="5"/>
      <c r="O3" s="6"/>
      <c r="P3" s="6"/>
      <c r="Q3" s="5"/>
      <c r="R3" s="6"/>
      <c r="S3" s="5"/>
      <c r="T3" s="5"/>
    </row>
    <row r="4" spans="1:20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6"/>
      <c r="K4" s="6"/>
      <c r="L4" s="6"/>
      <c r="M4" s="6"/>
      <c r="N4" s="5"/>
      <c r="O4" s="6"/>
      <c r="P4" s="6"/>
      <c r="Q4" s="5"/>
      <c r="R4" s="6"/>
      <c r="S4" s="5"/>
      <c r="T4" s="5"/>
    </row>
    <row r="5" spans="1:20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6"/>
      <c r="K5" s="6"/>
      <c r="L5" s="6"/>
      <c r="M5" s="6"/>
      <c r="N5" s="5"/>
      <c r="O5" s="6"/>
      <c r="P5" s="6"/>
      <c r="Q5" s="5"/>
      <c r="R5" s="6"/>
      <c r="S5" s="5"/>
      <c r="T5" s="5"/>
    </row>
    <row r="6" spans="1:20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6"/>
      <c r="K6" s="6"/>
      <c r="L6" s="6"/>
      <c r="M6" s="6"/>
      <c r="N6" s="5"/>
      <c r="O6" s="6"/>
      <c r="P6" s="6"/>
      <c r="Q6" s="5"/>
      <c r="R6" s="6"/>
      <c r="S6" s="5"/>
      <c r="T6" s="5">
        <v>40000</v>
      </c>
    </row>
    <row r="7" spans="1:20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8"/>
      <c r="K7" s="18"/>
      <c r="L7" s="18"/>
      <c r="M7" s="18"/>
      <c r="N7" s="17">
        <v>25000</v>
      </c>
      <c r="O7" s="18"/>
      <c r="P7" s="18"/>
      <c r="Q7" s="17">
        <v>24910</v>
      </c>
      <c r="R7" s="18"/>
      <c r="S7" s="17">
        <v>26637</v>
      </c>
      <c r="T7" s="17">
        <v>26099</v>
      </c>
    </row>
    <row r="8" spans="1:20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6"/>
      <c r="K8" s="6"/>
      <c r="L8" s="6"/>
      <c r="M8" s="6"/>
      <c r="N8" s="5">
        <v>500</v>
      </c>
      <c r="O8" s="6"/>
      <c r="P8" s="6"/>
      <c r="Q8" s="5">
        <v>500</v>
      </c>
      <c r="R8" s="6"/>
      <c r="S8" s="5">
        <v>500</v>
      </c>
      <c r="T8" s="5">
        <v>500</v>
      </c>
    </row>
    <row r="9" spans="1:20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6"/>
      <c r="K9" s="6"/>
      <c r="L9" s="6"/>
      <c r="M9" s="6"/>
      <c r="N9" s="5">
        <v>150</v>
      </c>
      <c r="O9" s="6"/>
      <c r="P9" s="6"/>
      <c r="Q9" s="5">
        <v>150</v>
      </c>
      <c r="R9" s="6"/>
      <c r="S9" s="5">
        <v>150</v>
      </c>
      <c r="T9" s="5">
        <v>35000</v>
      </c>
    </row>
    <row r="10" spans="1:20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6"/>
      <c r="K10" s="6"/>
      <c r="L10" s="6"/>
      <c r="M10" s="6"/>
      <c r="N10" s="5"/>
      <c r="O10" s="6"/>
      <c r="P10" s="6"/>
      <c r="Q10" s="5"/>
      <c r="R10" s="6"/>
      <c r="S10" s="5"/>
      <c r="T10" s="5"/>
    </row>
    <row r="11" spans="1:20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6"/>
      <c r="K11" s="6"/>
      <c r="L11" s="6"/>
      <c r="M11" s="6"/>
      <c r="N11" s="5"/>
      <c r="O11" s="6"/>
      <c r="P11" s="6"/>
      <c r="Q11" s="5"/>
      <c r="R11" s="6"/>
      <c r="S11" s="5"/>
      <c r="T11" s="5"/>
    </row>
    <row r="12" spans="1:20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8"/>
      <c r="K12" s="18"/>
      <c r="L12" s="18"/>
      <c r="M12" s="18"/>
      <c r="N12" s="17"/>
      <c r="O12" s="18"/>
      <c r="P12" s="18"/>
      <c r="Q12" s="17">
        <v>74182</v>
      </c>
      <c r="R12" s="18"/>
      <c r="S12" s="17">
        <v>183193</v>
      </c>
      <c r="T12" s="17">
        <v>266974</v>
      </c>
    </row>
    <row r="13" spans="1:20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8"/>
      <c r="K13" s="18"/>
      <c r="L13" s="18"/>
      <c r="M13" s="18"/>
      <c r="N13" s="17"/>
      <c r="O13" s="18"/>
      <c r="P13" s="18"/>
      <c r="Q13" s="17">
        <v>3709</v>
      </c>
      <c r="R13" s="18"/>
      <c r="S13" s="17">
        <v>9159.65</v>
      </c>
      <c r="T13" s="17">
        <v>13348.7</v>
      </c>
    </row>
    <row r="14" spans="1:20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8"/>
      <c r="K14" s="18"/>
      <c r="L14" s="18"/>
      <c r="M14" s="18"/>
      <c r="N14" s="17">
        <v>1065857</v>
      </c>
      <c r="O14" s="18"/>
      <c r="P14" s="18"/>
      <c r="Q14" s="17">
        <v>1059832</v>
      </c>
      <c r="R14" s="18"/>
      <c r="S14" s="17">
        <v>1308638</v>
      </c>
      <c r="T14" s="17">
        <v>1271419</v>
      </c>
    </row>
    <row r="15" spans="1:20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8"/>
      <c r="K15" s="18"/>
      <c r="L15" s="18"/>
      <c r="M15" s="18"/>
      <c r="N15" s="17">
        <v>53293</v>
      </c>
      <c r="O15" s="18"/>
      <c r="P15" s="18"/>
      <c r="Q15" s="17">
        <v>52991</v>
      </c>
      <c r="R15" s="18"/>
      <c r="S15" s="17">
        <v>65431</v>
      </c>
      <c r="T15" s="17">
        <v>63570.95</v>
      </c>
    </row>
    <row r="16" spans="1:20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8"/>
      <c r="K16" s="18"/>
      <c r="L16" s="18"/>
      <c r="M16" s="18"/>
      <c r="N16" s="17">
        <v>37302</v>
      </c>
      <c r="O16" s="18"/>
      <c r="P16" s="18"/>
      <c r="Q16" s="17">
        <v>37091</v>
      </c>
      <c r="R16" s="18"/>
      <c r="S16" s="17">
        <v>45798</v>
      </c>
      <c r="T16" s="17">
        <v>44496</v>
      </c>
    </row>
    <row r="17" spans="1:20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8"/>
      <c r="K17" s="18"/>
      <c r="L17" s="18"/>
      <c r="M17" s="18"/>
      <c r="N17" s="17">
        <v>1865</v>
      </c>
      <c r="O17" s="18"/>
      <c r="P17" s="18"/>
      <c r="Q17" s="17">
        <v>1855</v>
      </c>
      <c r="R17" s="18"/>
      <c r="S17" s="17">
        <v>2289</v>
      </c>
      <c r="T17" s="17">
        <v>2224.7800000000002</v>
      </c>
    </row>
    <row r="18" spans="1:20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6"/>
      <c r="K18" s="6"/>
      <c r="L18" s="6"/>
      <c r="M18" s="6"/>
      <c r="N18" s="5"/>
      <c r="O18" s="6"/>
      <c r="P18" s="6"/>
      <c r="Q18" s="5"/>
      <c r="R18" s="6"/>
      <c r="S18" s="5"/>
      <c r="T18" s="5"/>
    </row>
    <row r="19" spans="1:20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6"/>
      <c r="K19" s="6"/>
      <c r="L19" s="6"/>
      <c r="M19" s="6"/>
      <c r="N19" s="5"/>
      <c r="O19" s="6"/>
      <c r="P19" s="6"/>
      <c r="Q19" s="5"/>
      <c r="R19" s="6"/>
      <c r="S19" s="5"/>
      <c r="T19" s="5"/>
    </row>
    <row r="20" spans="1:20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6"/>
      <c r="K20" s="6"/>
      <c r="L20" s="6"/>
      <c r="M20" s="6"/>
      <c r="N20" s="5"/>
      <c r="O20" s="6"/>
      <c r="P20" s="6"/>
      <c r="Q20" s="5"/>
      <c r="R20" s="6"/>
      <c r="S20" s="5"/>
      <c r="T20" s="5"/>
    </row>
    <row r="21" spans="1:20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6"/>
      <c r="K21" s="6"/>
      <c r="L21" s="6"/>
      <c r="M21" s="6"/>
      <c r="N21" s="5">
        <v>5164</v>
      </c>
      <c r="O21" s="6"/>
      <c r="P21" s="6"/>
      <c r="Q21" s="5">
        <v>971</v>
      </c>
      <c r="R21" s="6"/>
      <c r="S21" s="5">
        <v>7869</v>
      </c>
      <c r="T21" s="5">
        <v>66797</v>
      </c>
    </row>
    <row r="22" spans="1:20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8"/>
      <c r="K22" s="18"/>
      <c r="L22" s="18"/>
      <c r="M22" s="18"/>
      <c r="N22" s="17">
        <v>5164</v>
      </c>
      <c r="O22" s="18"/>
      <c r="P22" s="18"/>
      <c r="Q22" s="17">
        <v>29111</v>
      </c>
      <c r="R22" s="18"/>
      <c r="S22" s="17">
        <v>0</v>
      </c>
      <c r="T22" s="17">
        <v>0</v>
      </c>
    </row>
    <row r="23" spans="1:20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6"/>
      <c r="K23" s="6"/>
      <c r="L23" s="6"/>
      <c r="M23" s="6"/>
      <c r="N23" s="5"/>
      <c r="O23" s="6"/>
      <c r="P23" s="6"/>
      <c r="Q23" s="5"/>
      <c r="R23" s="6"/>
      <c r="S23" s="5"/>
      <c r="T23" s="5"/>
    </row>
    <row r="24" spans="1:20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6"/>
      <c r="K24" s="6"/>
      <c r="L24" s="6"/>
      <c r="M24" s="6"/>
      <c r="N24" s="5"/>
      <c r="O24" s="6"/>
      <c r="P24" s="6"/>
      <c r="Q24" s="5"/>
      <c r="R24" s="6"/>
      <c r="S24" s="5"/>
      <c r="T24" s="5"/>
    </row>
    <row r="25" spans="1:20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6"/>
      <c r="K25" s="6"/>
      <c r="L25" s="6"/>
      <c r="M25" s="6"/>
      <c r="N25" s="5"/>
      <c r="O25" s="6"/>
      <c r="P25" s="6"/>
      <c r="Q25" s="5"/>
      <c r="R25" s="6"/>
      <c r="S25" s="5"/>
      <c r="T25" s="5"/>
    </row>
    <row r="26" spans="1:20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6"/>
      <c r="K26" s="6"/>
      <c r="L26" s="6"/>
      <c r="M26" s="6"/>
      <c r="N26" s="5"/>
      <c r="O26" s="6"/>
      <c r="P26" s="6"/>
      <c r="Q26" s="5"/>
      <c r="R26" s="6"/>
      <c r="S26" s="5"/>
      <c r="T26" s="5"/>
    </row>
    <row r="27" spans="1:20" ht="15" thickBot="1" x14ac:dyDescent="0.35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6"/>
      <c r="K27" s="6"/>
      <c r="L27" s="6"/>
      <c r="M27" s="6"/>
      <c r="N27" s="5"/>
      <c r="O27" s="6"/>
      <c r="P27" s="6"/>
      <c r="Q27" s="5"/>
      <c r="R27" s="6"/>
      <c r="S27" s="5"/>
      <c r="T27" s="5"/>
    </row>
    <row r="28" spans="1:20" ht="15" thickBot="1" x14ac:dyDescent="0.35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8"/>
      <c r="K28" s="18"/>
      <c r="L28" s="18"/>
      <c r="M28" s="18"/>
      <c r="N28" s="19">
        <f>ROUND(SUM(N11:N27),5)</f>
        <v>1168645</v>
      </c>
      <c r="O28" s="18"/>
      <c r="P28" s="18"/>
      <c r="Q28" s="19">
        <f>ROUND(SUM(Q11:Q27),5)</f>
        <v>1259742</v>
      </c>
      <c r="R28" s="18"/>
      <c r="S28" s="19">
        <f>ROUND(SUM(S11:S27),5)</f>
        <v>1622377.65</v>
      </c>
      <c r="T28" s="19">
        <f>ROUND(SUM(T11:T27),5)</f>
        <v>1728830.43</v>
      </c>
    </row>
    <row r="29" spans="1:20" ht="15" thickBot="1" x14ac:dyDescent="0.35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18"/>
      <c r="K29" s="18"/>
      <c r="L29" s="18"/>
      <c r="M29" s="18"/>
      <c r="N29" s="20">
        <f>ROUND(SUM(N4:N9)+N28,5)</f>
        <v>1194295</v>
      </c>
      <c r="O29" s="18"/>
      <c r="P29" s="18"/>
      <c r="Q29" s="20">
        <f>ROUND(SUM(Q4:Q9)+Q28,5)</f>
        <v>1285302</v>
      </c>
      <c r="R29" s="18"/>
      <c r="S29" s="20">
        <f>ROUND(SUM(S4:S9)+S28,5)</f>
        <v>1649664.65</v>
      </c>
      <c r="T29" s="20">
        <f>ROUND(SUM(T4:T9)+T28,5)</f>
        <v>1830429.43</v>
      </c>
    </row>
    <row r="30" spans="1:20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8"/>
      <c r="K30" s="18"/>
      <c r="L30" s="18"/>
      <c r="M30" s="18"/>
      <c r="N30" s="17">
        <f>N29</f>
        <v>1194295</v>
      </c>
      <c r="O30" s="18"/>
      <c r="P30" s="18"/>
      <c r="Q30" s="17">
        <f>Q29</f>
        <v>1285302</v>
      </c>
      <c r="R30" s="18"/>
      <c r="S30" s="17">
        <f>S29</f>
        <v>1649664.65</v>
      </c>
      <c r="T30" s="17">
        <f>T29</f>
        <v>1830429.43</v>
      </c>
    </row>
    <row r="31" spans="1:20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6"/>
      <c r="K31" s="6"/>
      <c r="L31" s="6"/>
      <c r="M31" s="6"/>
      <c r="N31" s="5"/>
      <c r="O31" s="6"/>
      <c r="P31" s="6"/>
      <c r="Q31" s="5"/>
      <c r="R31" s="6"/>
      <c r="S31" s="5"/>
      <c r="T31" s="5"/>
    </row>
    <row r="32" spans="1:20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6"/>
      <c r="K32" s="6"/>
      <c r="L32" s="6"/>
      <c r="M32" s="6"/>
      <c r="N32" s="5"/>
      <c r="O32" s="6"/>
      <c r="P32" s="6"/>
      <c r="Q32" s="5"/>
      <c r="R32" s="6"/>
      <c r="S32" s="5"/>
      <c r="T32" s="5"/>
    </row>
    <row r="33" spans="1:20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6"/>
      <c r="K33" s="6"/>
      <c r="L33" s="6"/>
      <c r="M33" s="6"/>
      <c r="N33" s="5"/>
      <c r="O33" s="6"/>
      <c r="P33" s="6"/>
      <c r="Q33" s="5">
        <v>13100</v>
      </c>
      <c r="R33" s="6"/>
      <c r="S33" s="5">
        <v>13100</v>
      </c>
      <c r="T33" s="5">
        <v>13100</v>
      </c>
    </row>
    <row r="34" spans="1:20" x14ac:dyDescent="0.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6"/>
      <c r="K34" s="6"/>
      <c r="L34" s="6"/>
      <c r="M34" s="6"/>
      <c r="N34" s="5"/>
      <c r="O34" s="6"/>
      <c r="P34" s="6"/>
      <c r="Q34" s="5"/>
      <c r="R34" s="6"/>
      <c r="S34" s="5"/>
      <c r="T34" s="5">
        <v>93925.07</v>
      </c>
    </row>
    <row r="35" spans="1:20" x14ac:dyDescent="0.3">
      <c r="A35" s="2"/>
      <c r="B35" s="2"/>
      <c r="C35" s="2"/>
      <c r="D35" s="2"/>
      <c r="E35" s="2"/>
      <c r="F35" s="2"/>
      <c r="G35" s="2" t="s">
        <v>319</v>
      </c>
      <c r="H35" s="2"/>
      <c r="I35" s="2"/>
      <c r="J35" s="6"/>
      <c r="K35" s="6"/>
      <c r="L35" s="6"/>
      <c r="M35" s="6"/>
      <c r="N35" s="5"/>
      <c r="O35" s="6"/>
      <c r="P35" s="6"/>
      <c r="Q35" s="5"/>
      <c r="R35" s="6"/>
      <c r="S35" s="5">
        <v>0</v>
      </c>
      <c r="T35" s="5">
        <v>125000</v>
      </c>
    </row>
    <row r="36" spans="1:20" x14ac:dyDescent="0.3">
      <c r="A36" s="2"/>
      <c r="B36" s="2"/>
      <c r="C36" s="2"/>
      <c r="D36" s="2"/>
      <c r="E36" s="2"/>
      <c r="F36" s="2"/>
      <c r="G36" s="2" t="s">
        <v>38</v>
      </c>
      <c r="H36" s="2"/>
      <c r="I36" s="2" t="s">
        <v>320</v>
      </c>
      <c r="J36" s="6"/>
      <c r="K36" s="6"/>
      <c r="L36" s="6"/>
      <c r="M36" s="6"/>
      <c r="N36" s="5"/>
      <c r="O36" s="6"/>
      <c r="P36" s="6"/>
      <c r="Q36" s="5"/>
      <c r="R36" s="6"/>
      <c r="S36" s="5">
        <v>125000</v>
      </c>
      <c r="T36" s="5"/>
    </row>
    <row r="37" spans="1:20" ht="15" thickBot="1" x14ac:dyDescent="0.35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6"/>
      <c r="K37" s="6"/>
      <c r="L37" s="6"/>
      <c r="M37" s="6"/>
      <c r="N37" s="5"/>
      <c r="O37" s="6"/>
      <c r="P37" s="6"/>
      <c r="Q37" s="9">
        <v>20000</v>
      </c>
      <c r="R37" s="6"/>
      <c r="S37" s="9"/>
      <c r="T37" s="9">
        <v>33313.199999999997</v>
      </c>
    </row>
    <row r="38" spans="1:20" x14ac:dyDescent="0.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6"/>
      <c r="K38" s="6"/>
      <c r="L38" s="6"/>
      <c r="M38" s="6"/>
      <c r="N38" s="5"/>
      <c r="O38" s="6"/>
      <c r="P38" s="6"/>
      <c r="Q38" s="5">
        <f>ROUND(SUM(Q32:Q37),5)</f>
        <v>33100</v>
      </c>
      <c r="R38" s="6"/>
      <c r="S38" s="5">
        <f>ROUND(SUM(S32:S37),5)</f>
        <v>138100</v>
      </c>
      <c r="T38" s="5">
        <f>ROUND(SUM(T32:T37),5)</f>
        <v>265338.27</v>
      </c>
    </row>
    <row r="39" spans="1:20" x14ac:dyDescent="0.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6"/>
      <c r="K39" s="6"/>
      <c r="L39" s="6"/>
      <c r="M39" s="6"/>
      <c r="N39" s="5"/>
      <c r="O39" s="6"/>
      <c r="P39" s="6"/>
      <c r="Q39" s="5"/>
      <c r="R39" s="6"/>
      <c r="S39" s="5"/>
      <c r="T39" s="5"/>
    </row>
    <row r="40" spans="1:20" x14ac:dyDescent="0.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6"/>
      <c r="K40" s="6"/>
      <c r="L40" s="6"/>
      <c r="M40" s="6"/>
      <c r="N40" s="5">
        <v>4200</v>
      </c>
      <c r="O40" s="6"/>
      <c r="P40" s="6"/>
      <c r="Q40" s="5">
        <v>3300</v>
      </c>
      <c r="R40" s="6"/>
      <c r="S40" s="5">
        <v>3300</v>
      </c>
      <c r="T40" s="5">
        <v>2200</v>
      </c>
    </row>
    <row r="41" spans="1:20" x14ac:dyDescent="0.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6"/>
      <c r="K41" s="6"/>
      <c r="L41" s="6"/>
      <c r="M41" s="6"/>
      <c r="N41" s="5">
        <v>10000</v>
      </c>
      <c r="O41" s="6"/>
      <c r="P41" s="6"/>
      <c r="Q41" s="5">
        <v>2500</v>
      </c>
      <c r="R41" s="6"/>
      <c r="S41" s="5">
        <v>11500</v>
      </c>
      <c r="T41" s="5">
        <v>11500</v>
      </c>
    </row>
    <row r="42" spans="1:20" x14ac:dyDescent="0.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6"/>
      <c r="K42" s="6"/>
      <c r="L42" s="6"/>
      <c r="M42" s="6"/>
      <c r="N42" s="5">
        <v>500</v>
      </c>
      <c r="O42" s="6"/>
      <c r="P42" s="6"/>
      <c r="Q42" s="5">
        <v>250</v>
      </c>
      <c r="R42" s="6"/>
      <c r="S42" s="5">
        <v>250</v>
      </c>
      <c r="T42" s="5">
        <v>3000</v>
      </c>
    </row>
    <row r="43" spans="1:20" x14ac:dyDescent="0.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6"/>
      <c r="K43" s="6"/>
      <c r="L43" s="6"/>
      <c r="M43" s="6"/>
      <c r="N43" s="5">
        <v>600</v>
      </c>
      <c r="O43" s="6"/>
      <c r="P43" s="6"/>
      <c r="Q43" s="5">
        <v>600</v>
      </c>
      <c r="R43" s="6"/>
      <c r="S43" s="5">
        <v>600</v>
      </c>
      <c r="T43" s="5">
        <v>600</v>
      </c>
    </row>
    <row r="44" spans="1:20" x14ac:dyDescent="0.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6"/>
      <c r="K44" s="6"/>
      <c r="L44" s="6"/>
      <c r="M44" s="6"/>
      <c r="N44" s="5"/>
      <c r="O44" s="6"/>
      <c r="P44" s="6"/>
      <c r="Q44" s="5"/>
      <c r="R44" s="6"/>
      <c r="S44" s="5"/>
      <c r="T44" s="5"/>
    </row>
    <row r="45" spans="1:20" x14ac:dyDescent="0.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6"/>
      <c r="K45" s="6"/>
      <c r="L45" s="6"/>
      <c r="M45" s="6"/>
      <c r="N45" s="5"/>
      <c r="O45" s="6"/>
      <c r="P45" s="6"/>
      <c r="Q45" s="5"/>
      <c r="R45" s="6"/>
      <c r="S45" s="5"/>
      <c r="T45" s="5"/>
    </row>
    <row r="46" spans="1:20" ht="15" thickBot="1" x14ac:dyDescent="0.35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6"/>
      <c r="K46" s="6"/>
      <c r="L46" s="6"/>
      <c r="M46" s="6"/>
      <c r="N46" s="9">
        <v>500</v>
      </c>
      <c r="O46" s="6"/>
      <c r="P46" s="6"/>
      <c r="Q46" s="9">
        <v>500</v>
      </c>
      <c r="R46" s="6"/>
      <c r="S46" s="9">
        <v>500</v>
      </c>
      <c r="T46" s="9">
        <v>500</v>
      </c>
    </row>
    <row r="47" spans="1:20" x14ac:dyDescent="0.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6"/>
      <c r="K47" s="6"/>
      <c r="L47" s="6"/>
      <c r="M47" s="6"/>
      <c r="N47" s="5">
        <f>ROUND(SUM(N44:N46),5)</f>
        <v>500</v>
      </c>
      <c r="O47" s="6"/>
      <c r="P47" s="6"/>
      <c r="Q47" s="5">
        <f>ROUND(SUM(Q44:Q46),5)</f>
        <v>500</v>
      </c>
      <c r="R47" s="6"/>
      <c r="S47" s="5">
        <f>ROUND(SUM(S44:S46),5)</f>
        <v>500</v>
      </c>
      <c r="T47" s="5">
        <f>ROUND(SUM(T44:T46),5)</f>
        <v>500</v>
      </c>
    </row>
    <row r="48" spans="1:20" x14ac:dyDescent="0.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6"/>
      <c r="K48" s="6"/>
      <c r="L48" s="6"/>
      <c r="M48" s="6"/>
      <c r="N48" s="5">
        <v>1500</v>
      </c>
      <c r="O48" s="6"/>
      <c r="P48" s="6"/>
      <c r="Q48" s="5">
        <v>1500</v>
      </c>
      <c r="R48" s="6"/>
      <c r="S48" s="5">
        <v>1500</v>
      </c>
      <c r="T48" s="5">
        <v>3000</v>
      </c>
    </row>
    <row r="49" spans="1:20" x14ac:dyDescent="0.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6"/>
      <c r="K49" s="6"/>
      <c r="L49" s="6"/>
      <c r="M49" s="6"/>
      <c r="N49" s="5"/>
      <c r="O49" s="6"/>
      <c r="P49" s="6"/>
      <c r="Q49" s="5"/>
      <c r="R49" s="6"/>
      <c r="S49" s="5"/>
      <c r="T49" s="5"/>
    </row>
    <row r="50" spans="1:20" x14ac:dyDescent="0.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6"/>
      <c r="K50" s="6"/>
      <c r="L50" s="6"/>
      <c r="M50" s="6"/>
      <c r="N50" s="5">
        <v>18565.12</v>
      </c>
      <c r="O50" s="6"/>
      <c r="P50" s="6"/>
      <c r="Q50" s="5">
        <v>17529.68</v>
      </c>
      <c r="R50" s="6"/>
      <c r="S50" s="5">
        <v>17529.68</v>
      </c>
      <c r="T50" s="5">
        <v>25000</v>
      </c>
    </row>
    <row r="51" spans="1:20" x14ac:dyDescent="0.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6"/>
      <c r="K51" s="6"/>
      <c r="L51" s="6"/>
      <c r="M51" s="6"/>
      <c r="N51" s="5">
        <v>501</v>
      </c>
      <c r="O51" s="6"/>
      <c r="P51" s="6"/>
      <c r="Q51" s="5"/>
      <c r="R51" s="6"/>
      <c r="S51" s="5"/>
      <c r="T51" s="5"/>
    </row>
    <row r="52" spans="1:20" ht="15" thickBot="1" x14ac:dyDescent="0.35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6"/>
      <c r="K52" s="6"/>
      <c r="L52" s="6"/>
      <c r="M52" s="6"/>
      <c r="N52" s="9"/>
      <c r="O52" s="6"/>
      <c r="P52" s="6"/>
      <c r="Q52" s="9"/>
      <c r="R52" s="6"/>
      <c r="S52" s="9"/>
      <c r="T52" s="9"/>
    </row>
    <row r="53" spans="1:20" x14ac:dyDescent="0.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6"/>
      <c r="K53" s="6"/>
      <c r="L53" s="6"/>
      <c r="M53" s="6"/>
      <c r="N53" s="5">
        <f>ROUND(SUM(N49:N52),5)</f>
        <v>19066.12</v>
      </c>
      <c r="O53" s="6"/>
      <c r="P53" s="6"/>
      <c r="Q53" s="5">
        <f>ROUND(SUM(Q49:Q52),5)</f>
        <v>17529.68</v>
      </c>
      <c r="R53" s="6"/>
      <c r="S53" s="5">
        <f>ROUND(SUM(S49:S52),5)</f>
        <v>17529.68</v>
      </c>
      <c r="T53" s="5">
        <f>ROUND(SUM(T49:T52),5)</f>
        <v>25000</v>
      </c>
    </row>
    <row r="54" spans="1:20" x14ac:dyDescent="0.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6"/>
      <c r="K54" s="6"/>
      <c r="L54" s="6"/>
      <c r="M54" s="6"/>
      <c r="N54" s="5"/>
      <c r="O54" s="6"/>
      <c r="P54" s="6"/>
      <c r="Q54" s="5"/>
      <c r="R54" s="6"/>
      <c r="S54" s="5"/>
      <c r="T54" s="5"/>
    </row>
    <row r="55" spans="1:20" x14ac:dyDescent="0.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6"/>
      <c r="K55" s="6"/>
      <c r="L55" s="6"/>
      <c r="M55" s="6"/>
      <c r="N55" s="5">
        <v>3000</v>
      </c>
      <c r="O55" s="6"/>
      <c r="P55" s="6"/>
      <c r="Q55" s="5">
        <v>3300</v>
      </c>
      <c r="R55" s="6"/>
      <c r="S55" s="5">
        <v>3500</v>
      </c>
      <c r="T55" s="5">
        <v>3500</v>
      </c>
    </row>
    <row r="56" spans="1:20" x14ac:dyDescent="0.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6"/>
      <c r="K56" s="6"/>
      <c r="L56" s="6"/>
      <c r="M56" s="6"/>
      <c r="N56" s="5">
        <v>2250</v>
      </c>
      <c r="O56" s="6"/>
      <c r="P56" s="6"/>
      <c r="Q56" s="5">
        <v>2250</v>
      </c>
      <c r="R56" s="6"/>
      <c r="S56" s="5">
        <v>2000</v>
      </c>
      <c r="T56" s="5">
        <v>2000</v>
      </c>
    </row>
    <row r="57" spans="1:20" x14ac:dyDescent="0.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6"/>
      <c r="K57" s="6"/>
      <c r="L57" s="6"/>
      <c r="M57" s="6"/>
      <c r="N57" s="5">
        <v>20000</v>
      </c>
      <c r="O57" s="6"/>
      <c r="P57" s="6"/>
      <c r="Q57" s="5">
        <v>25000</v>
      </c>
      <c r="R57" s="6"/>
      <c r="S57" s="5">
        <v>24300</v>
      </c>
      <c r="T57" s="5">
        <v>27000</v>
      </c>
    </row>
    <row r="58" spans="1:20" ht="15" thickBot="1" x14ac:dyDescent="0.35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6"/>
      <c r="K58" s="6"/>
      <c r="L58" s="6"/>
      <c r="M58" s="6"/>
      <c r="N58" s="9">
        <v>20000</v>
      </c>
      <c r="O58" s="6"/>
      <c r="P58" s="6"/>
      <c r="Q58" s="9">
        <v>25000</v>
      </c>
      <c r="R58" s="6"/>
      <c r="S58" s="9">
        <v>33000</v>
      </c>
      <c r="T58" s="9">
        <v>33000</v>
      </c>
    </row>
    <row r="59" spans="1:20" x14ac:dyDescent="0.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6"/>
      <c r="K59" s="6"/>
      <c r="L59" s="6"/>
      <c r="M59" s="6"/>
      <c r="N59" s="5">
        <f>ROUND(SUM(N54:N58),5)</f>
        <v>45250</v>
      </c>
      <c r="O59" s="6"/>
      <c r="P59" s="6"/>
      <c r="Q59" s="5">
        <f>ROUND(SUM(Q54:Q58),5)</f>
        <v>55550</v>
      </c>
      <c r="R59" s="6"/>
      <c r="S59" s="5">
        <f>ROUND(SUM(S54:S58),5)</f>
        <v>62800</v>
      </c>
      <c r="T59" s="5">
        <f>ROUND(SUM(T54:T58),5)</f>
        <v>65500</v>
      </c>
    </row>
    <row r="60" spans="1:20" x14ac:dyDescent="0.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6"/>
      <c r="K60" s="6"/>
      <c r="L60" s="6"/>
      <c r="M60" s="6"/>
      <c r="N60" s="5"/>
      <c r="O60" s="6"/>
      <c r="P60" s="6"/>
      <c r="Q60" s="5"/>
      <c r="R60" s="6"/>
      <c r="S60" s="5"/>
      <c r="T60" s="5"/>
    </row>
    <row r="61" spans="1:20" x14ac:dyDescent="0.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6"/>
      <c r="K61" s="6"/>
      <c r="L61" s="6"/>
      <c r="M61" s="6"/>
      <c r="N61" s="5"/>
      <c r="O61" s="6"/>
      <c r="P61" s="6"/>
      <c r="Q61" s="5">
        <v>4500</v>
      </c>
      <c r="R61" s="6"/>
      <c r="S61" s="5">
        <v>4500</v>
      </c>
      <c r="T61" s="5">
        <v>13000</v>
      </c>
    </row>
    <row r="62" spans="1:20" x14ac:dyDescent="0.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6"/>
      <c r="K62" s="6"/>
      <c r="L62" s="6"/>
      <c r="M62" s="6"/>
      <c r="N62" s="5"/>
      <c r="O62" s="6"/>
      <c r="P62" s="6"/>
      <c r="Q62" s="5">
        <v>720</v>
      </c>
      <c r="R62" s="6"/>
      <c r="S62" s="5">
        <v>720</v>
      </c>
      <c r="T62" s="5">
        <v>0</v>
      </c>
    </row>
    <row r="63" spans="1:20" x14ac:dyDescent="0.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6"/>
      <c r="K63" s="6"/>
      <c r="L63" s="6"/>
      <c r="M63" s="6"/>
      <c r="N63" s="5">
        <v>1800</v>
      </c>
      <c r="O63" s="6"/>
      <c r="P63" s="6"/>
      <c r="Q63" s="5">
        <v>3200</v>
      </c>
      <c r="R63" s="6"/>
      <c r="S63" s="5">
        <v>3500</v>
      </c>
      <c r="T63" s="5">
        <v>3500</v>
      </c>
    </row>
    <row r="64" spans="1:20" x14ac:dyDescent="0.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6"/>
      <c r="K64" s="6"/>
      <c r="L64" s="6"/>
      <c r="M64" s="6"/>
      <c r="N64" s="5">
        <v>1800</v>
      </c>
      <c r="O64" s="6"/>
      <c r="P64" s="6"/>
      <c r="Q64" s="5">
        <v>1800</v>
      </c>
      <c r="R64" s="6"/>
      <c r="S64" s="5">
        <v>1800</v>
      </c>
      <c r="T64" s="5">
        <v>1512</v>
      </c>
    </row>
    <row r="65" spans="1:20" x14ac:dyDescent="0.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6"/>
      <c r="K65" s="6"/>
      <c r="L65" s="6"/>
      <c r="M65" s="6"/>
      <c r="N65" s="5">
        <v>15000</v>
      </c>
      <c r="O65" s="6"/>
      <c r="P65" s="6"/>
      <c r="Q65" s="5"/>
      <c r="R65" s="6"/>
      <c r="S65" s="5"/>
      <c r="T65" s="5"/>
    </row>
    <row r="66" spans="1:20" x14ac:dyDescent="0.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6"/>
      <c r="K66" s="6"/>
      <c r="L66" s="6"/>
      <c r="M66" s="6"/>
      <c r="N66" s="5">
        <v>1500</v>
      </c>
      <c r="O66" s="6"/>
      <c r="P66" s="6"/>
      <c r="Q66" s="5"/>
      <c r="R66" s="6"/>
      <c r="S66" s="5"/>
      <c r="T66" s="5"/>
    </row>
    <row r="67" spans="1:20" x14ac:dyDescent="0.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6"/>
      <c r="K67" s="6"/>
      <c r="L67" s="6"/>
      <c r="M67" s="6"/>
      <c r="N67" s="5">
        <v>500</v>
      </c>
      <c r="O67" s="6"/>
      <c r="P67" s="6"/>
      <c r="Q67" s="5"/>
      <c r="R67" s="6"/>
      <c r="S67" s="5"/>
      <c r="T67" s="5">
        <v>600</v>
      </c>
    </row>
    <row r="68" spans="1:20" ht="15" thickBot="1" x14ac:dyDescent="0.35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6"/>
      <c r="K68" s="6"/>
      <c r="L68" s="6"/>
      <c r="M68" s="6"/>
      <c r="N68" s="9">
        <v>1500</v>
      </c>
      <c r="O68" s="6"/>
      <c r="P68" s="6"/>
      <c r="Q68" s="9">
        <v>4400</v>
      </c>
      <c r="R68" s="6"/>
      <c r="S68" s="9">
        <v>4400</v>
      </c>
      <c r="T68" s="9">
        <v>6200</v>
      </c>
    </row>
    <row r="69" spans="1:20" x14ac:dyDescent="0.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6"/>
      <c r="K69" s="6"/>
      <c r="L69" s="6"/>
      <c r="M69" s="6"/>
      <c r="N69" s="5">
        <f>ROUND(SUM(N60:N68),5)</f>
        <v>22100</v>
      </c>
      <c r="O69" s="6"/>
      <c r="P69" s="6"/>
      <c r="Q69" s="5">
        <f>ROUND(SUM(Q60:Q68),5)</f>
        <v>14620</v>
      </c>
      <c r="R69" s="6"/>
      <c r="S69" s="5">
        <f>ROUND(SUM(S60:S68),5)</f>
        <v>14920</v>
      </c>
      <c r="T69" s="5">
        <f>ROUND(SUM(T60:T68),5)</f>
        <v>24812</v>
      </c>
    </row>
    <row r="70" spans="1:20" x14ac:dyDescent="0.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6"/>
      <c r="K70" s="6"/>
      <c r="L70" s="6"/>
      <c r="M70" s="6"/>
      <c r="N70" s="5"/>
      <c r="O70" s="6"/>
      <c r="P70" s="6"/>
      <c r="Q70" s="5"/>
      <c r="R70" s="6"/>
      <c r="S70" s="5"/>
      <c r="T70" s="5"/>
    </row>
    <row r="71" spans="1:20" x14ac:dyDescent="0.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6"/>
      <c r="K71" s="6"/>
      <c r="L71" s="6"/>
      <c r="M71" s="6"/>
      <c r="N71" s="5"/>
      <c r="O71" s="6"/>
      <c r="P71" s="6"/>
      <c r="Q71" s="5"/>
      <c r="R71" s="6"/>
      <c r="S71" s="5"/>
      <c r="T71" s="5"/>
    </row>
    <row r="72" spans="1:20" x14ac:dyDescent="0.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6"/>
      <c r="K72" s="6"/>
      <c r="L72" s="6"/>
      <c r="M72" s="6"/>
      <c r="N72" s="5"/>
      <c r="O72" s="6"/>
      <c r="P72" s="6"/>
      <c r="Q72" s="5"/>
      <c r="R72" s="6"/>
      <c r="S72" s="5"/>
      <c r="T72" s="5"/>
    </row>
    <row r="73" spans="1:20" x14ac:dyDescent="0.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6"/>
      <c r="K73" s="6"/>
      <c r="L73" s="6"/>
      <c r="M73" s="6"/>
      <c r="N73" s="5">
        <v>126000</v>
      </c>
      <c r="O73" s="6"/>
      <c r="P73" s="6"/>
      <c r="Q73" s="5">
        <v>132563.26</v>
      </c>
      <c r="R73" s="6"/>
      <c r="S73" s="5">
        <v>134000</v>
      </c>
      <c r="T73" s="5">
        <v>146013</v>
      </c>
    </row>
    <row r="74" spans="1:20" x14ac:dyDescent="0.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6"/>
      <c r="K74" s="6"/>
      <c r="L74" s="6"/>
      <c r="M74" s="6"/>
      <c r="N74" s="5">
        <v>11340</v>
      </c>
      <c r="O74" s="6"/>
      <c r="P74" s="6"/>
      <c r="Q74" s="5">
        <v>12593.51</v>
      </c>
      <c r="R74" s="6"/>
      <c r="S74" s="5">
        <v>13400</v>
      </c>
      <c r="T74" s="5">
        <v>15331.36</v>
      </c>
    </row>
    <row r="75" spans="1:20" x14ac:dyDescent="0.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6"/>
      <c r="K75" s="6"/>
      <c r="L75" s="6"/>
      <c r="M75" s="6"/>
      <c r="N75" s="5">
        <v>4032</v>
      </c>
      <c r="O75" s="6"/>
      <c r="P75" s="6"/>
      <c r="Q75" s="5">
        <v>4032</v>
      </c>
      <c r="R75" s="6"/>
      <c r="S75" s="5">
        <v>4824</v>
      </c>
      <c r="T75" s="5">
        <v>5548.49</v>
      </c>
    </row>
    <row r="76" spans="1:20" x14ac:dyDescent="0.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6"/>
      <c r="K76" s="6"/>
      <c r="L76" s="6"/>
      <c r="M76" s="6"/>
      <c r="N76" s="5">
        <v>0</v>
      </c>
      <c r="O76" s="6"/>
      <c r="P76" s="6"/>
      <c r="Q76" s="5"/>
      <c r="R76" s="6"/>
      <c r="S76" s="5"/>
      <c r="T76" s="5"/>
    </row>
    <row r="77" spans="1:20" x14ac:dyDescent="0.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6"/>
      <c r="K77" s="6"/>
      <c r="L77" s="6"/>
      <c r="M77" s="6"/>
      <c r="N77" s="5"/>
      <c r="O77" s="6"/>
      <c r="P77" s="6"/>
      <c r="Q77" s="5"/>
      <c r="R77" s="6"/>
      <c r="S77" s="5">
        <v>10320</v>
      </c>
      <c r="T77" s="5">
        <v>11352</v>
      </c>
    </row>
    <row r="78" spans="1:20" x14ac:dyDescent="0.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6"/>
      <c r="K78" s="6"/>
      <c r="L78" s="6"/>
      <c r="M78" s="6"/>
      <c r="N78" s="5"/>
      <c r="O78" s="6"/>
      <c r="P78" s="6"/>
      <c r="Q78" s="5"/>
      <c r="R78" s="6"/>
      <c r="S78" s="5"/>
      <c r="T78" s="5"/>
    </row>
    <row r="79" spans="1:20" x14ac:dyDescent="0.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6"/>
      <c r="K79" s="6"/>
      <c r="L79" s="6"/>
      <c r="M79" s="6"/>
      <c r="N79" s="5"/>
      <c r="O79" s="6"/>
      <c r="P79" s="6"/>
      <c r="Q79" s="5"/>
      <c r="R79" s="6"/>
      <c r="S79" s="5"/>
      <c r="T79" s="5"/>
    </row>
    <row r="80" spans="1:20" ht="15" thickBot="1" x14ac:dyDescent="0.35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6"/>
      <c r="K80" s="6"/>
      <c r="L80" s="6"/>
      <c r="M80" s="6"/>
      <c r="N80" s="9">
        <v>360</v>
      </c>
      <c r="O80" s="6"/>
      <c r="P80" s="6"/>
      <c r="Q80" s="9">
        <v>360</v>
      </c>
      <c r="R80" s="6"/>
      <c r="S80" s="9">
        <v>360</v>
      </c>
      <c r="T80" s="9">
        <v>360</v>
      </c>
    </row>
    <row r="81" spans="1:20" x14ac:dyDescent="0.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6"/>
      <c r="K81" s="6"/>
      <c r="L81" s="6"/>
      <c r="M81" s="6"/>
      <c r="N81" s="5">
        <f>ROUND(SUM(N72:N80),5)</f>
        <v>141732</v>
      </c>
      <c r="O81" s="6"/>
      <c r="P81" s="6"/>
      <c r="Q81" s="5">
        <f>ROUND(SUM(Q72:Q80),5)</f>
        <v>149548.76999999999</v>
      </c>
      <c r="R81" s="6"/>
      <c r="S81" s="5">
        <f>ROUND(SUM(S72:S80),5)</f>
        <v>162904</v>
      </c>
      <c r="T81" s="5">
        <f>ROUND(SUM(T72:T80),5)</f>
        <v>178604.85</v>
      </c>
    </row>
    <row r="82" spans="1:20" x14ac:dyDescent="0.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6"/>
      <c r="K82" s="6"/>
      <c r="L82" s="6"/>
      <c r="M82" s="6"/>
      <c r="N82" s="5">
        <v>284133</v>
      </c>
      <c r="O82" s="6"/>
      <c r="P82" s="6"/>
      <c r="Q82" s="5">
        <v>294311.19</v>
      </c>
      <c r="R82" s="6"/>
      <c r="S82" s="5">
        <v>302886</v>
      </c>
      <c r="T82" s="5">
        <v>350682</v>
      </c>
    </row>
    <row r="83" spans="1:20" x14ac:dyDescent="0.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6"/>
      <c r="K83" s="6"/>
      <c r="L83" s="6"/>
      <c r="M83" s="6"/>
      <c r="N83" s="5"/>
      <c r="O83" s="6"/>
      <c r="P83" s="6"/>
      <c r="Q83" s="5"/>
      <c r="R83" s="6"/>
      <c r="S83" s="5"/>
      <c r="T83" s="5"/>
    </row>
    <row r="84" spans="1:20" x14ac:dyDescent="0.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6"/>
      <c r="K84" s="6"/>
      <c r="L84" s="6"/>
      <c r="M84" s="6"/>
      <c r="N84" s="5"/>
      <c r="O84" s="6"/>
      <c r="P84" s="6"/>
      <c r="Q84" s="5"/>
      <c r="R84" s="6"/>
      <c r="S84" s="5"/>
      <c r="T84" s="5"/>
    </row>
    <row r="85" spans="1:20" x14ac:dyDescent="0.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6"/>
      <c r="K85" s="6"/>
      <c r="L85" s="6"/>
      <c r="M85" s="6"/>
      <c r="N85" s="5">
        <v>44910</v>
      </c>
      <c r="O85" s="6"/>
      <c r="P85" s="6"/>
      <c r="Q85" s="5">
        <v>41000</v>
      </c>
      <c r="R85" s="6"/>
      <c r="S85" s="5">
        <v>72080</v>
      </c>
      <c r="T85" s="5">
        <v>85002</v>
      </c>
    </row>
    <row r="86" spans="1:20" x14ac:dyDescent="0.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6"/>
      <c r="K86" s="6"/>
      <c r="L86" s="6"/>
      <c r="M86" s="6"/>
      <c r="N86" s="5">
        <v>33807</v>
      </c>
      <c r="O86" s="6"/>
      <c r="P86" s="6"/>
      <c r="Q86" s="5">
        <v>40000</v>
      </c>
      <c r="R86" s="6"/>
      <c r="S86" s="5">
        <v>40000</v>
      </c>
      <c r="T86" s="5">
        <v>52300</v>
      </c>
    </row>
    <row r="87" spans="1:20" x14ac:dyDescent="0.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6"/>
      <c r="K87" s="6"/>
      <c r="L87" s="6"/>
      <c r="M87" s="6"/>
      <c r="N87" s="5">
        <v>15120</v>
      </c>
      <c r="O87" s="6"/>
      <c r="P87" s="6"/>
      <c r="Q87" s="5">
        <v>24000</v>
      </c>
      <c r="R87" s="6"/>
      <c r="S87" s="5">
        <v>2000</v>
      </c>
      <c r="T87" s="5">
        <v>0</v>
      </c>
    </row>
    <row r="88" spans="1:20" x14ac:dyDescent="0.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6"/>
      <c r="K88" s="6"/>
      <c r="L88" s="6"/>
      <c r="M88" s="6"/>
      <c r="N88" s="5">
        <v>67875</v>
      </c>
      <c r="O88" s="6"/>
      <c r="P88" s="6"/>
      <c r="Q88" s="5">
        <v>58250</v>
      </c>
      <c r="R88" s="6"/>
      <c r="S88" s="5">
        <v>81007</v>
      </c>
      <c r="T88" s="5">
        <v>91177.32</v>
      </c>
    </row>
    <row r="89" spans="1:20" x14ac:dyDescent="0.3">
      <c r="A89" s="2"/>
      <c r="B89" s="2"/>
      <c r="C89" s="2"/>
      <c r="D89" s="2"/>
      <c r="E89" s="2"/>
      <c r="F89" s="2"/>
      <c r="G89" s="2"/>
      <c r="H89" s="2"/>
      <c r="I89" s="2" t="s">
        <v>322</v>
      </c>
      <c r="J89" s="6"/>
      <c r="K89" s="6"/>
      <c r="L89" s="6"/>
      <c r="M89" s="6"/>
      <c r="N89" s="5"/>
      <c r="O89" s="6"/>
      <c r="P89" s="6"/>
      <c r="Q89" s="5"/>
      <c r="R89" s="6"/>
      <c r="S89" s="5"/>
      <c r="T89" s="5">
        <v>0</v>
      </c>
    </row>
    <row r="90" spans="1:20" ht="15" thickBot="1" x14ac:dyDescent="0.35">
      <c r="A90" s="2"/>
      <c r="B90" s="2"/>
      <c r="C90" s="2"/>
      <c r="D90" s="2"/>
      <c r="E90" s="2"/>
      <c r="F90" s="2"/>
      <c r="G90" s="2"/>
      <c r="H90" s="2" t="s">
        <v>91</v>
      </c>
      <c r="I90" s="2"/>
      <c r="J90" s="6"/>
      <c r="K90" s="6"/>
      <c r="L90" s="6"/>
      <c r="M90" s="6"/>
      <c r="N90" s="9"/>
      <c r="O90" s="6"/>
      <c r="P90" s="6"/>
      <c r="Q90" s="9"/>
      <c r="R90" s="6"/>
      <c r="S90" s="9"/>
      <c r="T90" s="9"/>
    </row>
    <row r="91" spans="1:20" x14ac:dyDescent="0.3">
      <c r="A91" s="2"/>
      <c r="B91" s="2"/>
      <c r="C91" s="2"/>
      <c r="D91" s="2"/>
      <c r="E91" s="2"/>
      <c r="F91" s="2"/>
      <c r="G91" s="2" t="s">
        <v>92</v>
      </c>
      <c r="H91" s="2"/>
      <c r="I91" s="2"/>
      <c r="J91" s="6"/>
      <c r="K91" s="6"/>
      <c r="L91" s="6"/>
      <c r="M91" s="6"/>
      <c r="N91" s="5">
        <f>ROUND(N71+SUM(N81:N90),5)</f>
        <v>587577</v>
      </c>
      <c r="O91" s="6"/>
      <c r="P91" s="6"/>
      <c r="Q91" s="5">
        <f>ROUND(Q71+SUM(Q81:Q90),5)</f>
        <v>607109.96</v>
      </c>
      <c r="R91" s="6"/>
      <c r="S91" s="5">
        <f>ROUND(S71+SUM(S81:S90),5)</f>
        <v>660877</v>
      </c>
      <c r="T91" s="5">
        <f>ROUND(T71+SUM(T81:T90),5)</f>
        <v>757766.17</v>
      </c>
    </row>
    <row r="92" spans="1:20" x14ac:dyDescent="0.3">
      <c r="A92" s="2"/>
      <c r="B92" s="2"/>
      <c r="C92" s="2"/>
      <c r="D92" s="2"/>
      <c r="E92" s="2"/>
      <c r="F92" s="2"/>
      <c r="G92" s="2" t="s">
        <v>93</v>
      </c>
      <c r="H92" s="2"/>
      <c r="I92" s="2"/>
      <c r="J92" s="6"/>
      <c r="K92" s="6"/>
      <c r="L92" s="6"/>
      <c r="M92" s="6"/>
      <c r="N92" s="5"/>
      <c r="O92" s="6"/>
      <c r="P92" s="6"/>
      <c r="Q92" s="5"/>
      <c r="R92" s="6"/>
      <c r="S92" s="5"/>
      <c r="T92" s="5"/>
    </row>
    <row r="93" spans="1:20" x14ac:dyDescent="0.3">
      <c r="A93" s="2"/>
      <c r="B93" s="2"/>
      <c r="C93" s="2"/>
      <c r="D93" s="2"/>
      <c r="E93" s="2"/>
      <c r="F93" s="2"/>
      <c r="G93" s="2" t="s">
        <v>94</v>
      </c>
      <c r="H93" s="2"/>
      <c r="I93" s="2"/>
      <c r="J93" s="6"/>
      <c r="K93" s="6"/>
      <c r="L93" s="6"/>
      <c r="M93" s="6"/>
      <c r="N93" s="5"/>
      <c r="O93" s="6"/>
      <c r="P93" s="6"/>
      <c r="Q93" s="5"/>
      <c r="R93" s="6"/>
      <c r="S93" s="5"/>
      <c r="T93" s="5"/>
    </row>
    <row r="94" spans="1:20" x14ac:dyDescent="0.3">
      <c r="A94" s="2"/>
      <c r="B94" s="2"/>
      <c r="C94" s="2"/>
      <c r="D94" s="2"/>
      <c r="E94" s="2"/>
      <c r="F94" s="2"/>
      <c r="G94" s="2"/>
      <c r="H94" s="2" t="s">
        <v>95</v>
      </c>
      <c r="I94" s="2"/>
      <c r="J94" s="6"/>
      <c r="K94" s="6"/>
      <c r="L94" s="6"/>
      <c r="M94" s="6"/>
      <c r="N94" s="5">
        <v>31680.720000000001</v>
      </c>
      <c r="O94" s="6"/>
      <c r="P94" s="6"/>
      <c r="Q94" s="5">
        <v>37388.31</v>
      </c>
      <c r="R94" s="6"/>
      <c r="S94" s="5">
        <v>45597</v>
      </c>
      <c r="T94" s="5">
        <v>55320.43</v>
      </c>
    </row>
    <row r="95" spans="1:20" x14ac:dyDescent="0.3">
      <c r="A95" s="2"/>
      <c r="B95" s="2"/>
      <c r="C95" s="2"/>
      <c r="D95" s="2"/>
      <c r="E95" s="2"/>
      <c r="F95" s="2"/>
      <c r="G95" s="2"/>
      <c r="H95" s="2" t="s">
        <v>96</v>
      </c>
      <c r="I95" s="2"/>
      <c r="J95" s="6"/>
      <c r="K95" s="6"/>
      <c r="L95" s="6"/>
      <c r="M95" s="6"/>
      <c r="N95" s="5">
        <v>11264.28</v>
      </c>
      <c r="O95" s="6"/>
      <c r="P95" s="6"/>
      <c r="Q95" s="5">
        <v>15000</v>
      </c>
      <c r="R95" s="6"/>
      <c r="S95" s="5">
        <v>13820</v>
      </c>
      <c r="T95" s="5">
        <v>20020.72</v>
      </c>
    </row>
    <row r="96" spans="1:20" x14ac:dyDescent="0.3">
      <c r="A96" s="2"/>
      <c r="B96" s="2"/>
      <c r="C96" s="2"/>
      <c r="D96" s="2"/>
      <c r="E96" s="2"/>
      <c r="F96" s="2"/>
      <c r="G96" s="2"/>
      <c r="H96" s="2" t="s">
        <v>97</v>
      </c>
      <c r="I96" s="2"/>
      <c r="J96" s="6"/>
      <c r="K96" s="6"/>
      <c r="L96" s="6"/>
      <c r="M96" s="6"/>
      <c r="N96" s="5">
        <v>80571</v>
      </c>
      <c r="O96" s="6"/>
      <c r="P96" s="6"/>
      <c r="Q96" s="5">
        <v>96938.1</v>
      </c>
      <c r="R96" s="6"/>
      <c r="S96" s="5">
        <v>83100</v>
      </c>
      <c r="T96" s="5">
        <v>76655.039999999994</v>
      </c>
    </row>
    <row r="97" spans="1:20" x14ac:dyDescent="0.3">
      <c r="A97" s="2"/>
      <c r="B97" s="2"/>
      <c r="C97" s="2"/>
      <c r="D97" s="2"/>
      <c r="E97" s="2"/>
      <c r="F97" s="2"/>
      <c r="G97" s="2"/>
      <c r="H97" s="2" t="s">
        <v>98</v>
      </c>
      <c r="I97" s="2"/>
      <c r="J97" s="6"/>
      <c r="K97" s="6"/>
      <c r="L97" s="6"/>
      <c r="M97" s="6"/>
      <c r="N97" s="5"/>
      <c r="O97" s="6"/>
      <c r="P97" s="6"/>
      <c r="Q97" s="5"/>
      <c r="R97" s="6"/>
      <c r="S97" s="5"/>
      <c r="T97" s="5"/>
    </row>
    <row r="98" spans="1:20" x14ac:dyDescent="0.3">
      <c r="A98" s="2"/>
      <c r="B98" s="2"/>
      <c r="C98" s="2"/>
      <c r="D98" s="2"/>
      <c r="E98" s="2"/>
      <c r="F98" s="2"/>
      <c r="G98" s="2"/>
      <c r="H98" s="2" t="s">
        <v>99</v>
      </c>
      <c r="I98" s="2"/>
      <c r="J98" s="6"/>
      <c r="K98" s="6"/>
      <c r="L98" s="6"/>
      <c r="M98" s="6"/>
      <c r="N98" s="5">
        <v>44409</v>
      </c>
      <c r="O98" s="6"/>
      <c r="P98" s="6"/>
      <c r="Q98" s="5">
        <v>30000</v>
      </c>
      <c r="R98" s="6"/>
      <c r="S98" s="5">
        <v>30000</v>
      </c>
      <c r="T98" s="5">
        <v>30000</v>
      </c>
    </row>
    <row r="99" spans="1:20" x14ac:dyDescent="0.3">
      <c r="A99" s="2"/>
      <c r="B99" s="2"/>
      <c r="C99" s="2"/>
      <c r="D99" s="2"/>
      <c r="E99" s="2"/>
      <c r="F99" s="2"/>
      <c r="G99" s="2"/>
      <c r="H99" s="2" t="s">
        <v>100</v>
      </c>
      <c r="I99" s="2"/>
      <c r="J99" s="6"/>
      <c r="K99" s="6"/>
      <c r="L99" s="6"/>
      <c r="M99" s="6"/>
      <c r="N99" s="5">
        <v>0</v>
      </c>
      <c r="O99" s="6"/>
      <c r="P99" s="6"/>
      <c r="Q99" s="5"/>
      <c r="R99" s="6"/>
      <c r="S99" s="5"/>
      <c r="T99" s="5"/>
    </row>
    <row r="100" spans="1:20" x14ac:dyDescent="0.3">
      <c r="A100" s="2"/>
      <c r="B100" s="2"/>
      <c r="C100" s="2"/>
      <c r="D100" s="2"/>
      <c r="E100" s="2"/>
      <c r="F100" s="2"/>
      <c r="G100" s="2"/>
      <c r="H100" s="2" t="s">
        <v>101</v>
      </c>
      <c r="I100" s="2"/>
      <c r="J100" s="6"/>
      <c r="K100" s="6"/>
      <c r="L100" s="6"/>
      <c r="M100" s="6"/>
      <c r="N100" s="5">
        <v>8000</v>
      </c>
      <c r="O100" s="6"/>
      <c r="P100" s="6"/>
      <c r="Q100" s="5">
        <v>8100</v>
      </c>
      <c r="R100" s="6"/>
      <c r="S100" s="5">
        <v>8100</v>
      </c>
      <c r="T100" s="5">
        <v>14000</v>
      </c>
    </row>
    <row r="101" spans="1:20" x14ac:dyDescent="0.3">
      <c r="A101" s="2"/>
      <c r="B101" s="2"/>
      <c r="C101" s="2"/>
      <c r="D101" s="2"/>
      <c r="E101" s="2"/>
      <c r="F101" s="2"/>
      <c r="G101" s="2"/>
      <c r="H101" s="2" t="s">
        <v>102</v>
      </c>
      <c r="I101" s="2"/>
      <c r="J101" s="6"/>
      <c r="K101" s="6"/>
      <c r="L101" s="6"/>
      <c r="M101" s="6"/>
      <c r="N101" s="5">
        <v>0</v>
      </c>
      <c r="O101" s="6"/>
      <c r="P101" s="6"/>
      <c r="Q101" s="5"/>
      <c r="R101" s="6"/>
      <c r="S101" s="5"/>
      <c r="T101" s="5"/>
    </row>
    <row r="102" spans="1:20" ht="15" thickBot="1" x14ac:dyDescent="0.35">
      <c r="A102" s="2"/>
      <c r="B102" s="2"/>
      <c r="C102" s="2"/>
      <c r="D102" s="2"/>
      <c r="E102" s="2"/>
      <c r="F102" s="2"/>
      <c r="G102" s="2"/>
      <c r="H102" s="2" t="s">
        <v>103</v>
      </c>
      <c r="I102" s="2"/>
      <c r="J102" s="6"/>
      <c r="K102" s="6"/>
      <c r="L102" s="6"/>
      <c r="M102" s="6"/>
      <c r="N102" s="9">
        <v>150</v>
      </c>
      <c r="O102" s="6"/>
      <c r="P102" s="6"/>
      <c r="Q102" s="9">
        <v>500</v>
      </c>
      <c r="R102" s="6"/>
      <c r="S102" s="9">
        <v>500</v>
      </c>
      <c r="T102" s="9">
        <v>840</v>
      </c>
    </row>
    <row r="103" spans="1:20" x14ac:dyDescent="0.3">
      <c r="A103" s="2"/>
      <c r="B103" s="2"/>
      <c r="C103" s="2"/>
      <c r="D103" s="2"/>
      <c r="E103" s="2"/>
      <c r="F103" s="2"/>
      <c r="G103" s="2" t="s">
        <v>104</v>
      </c>
      <c r="H103" s="2"/>
      <c r="I103" s="2"/>
      <c r="J103" s="6"/>
      <c r="K103" s="6"/>
      <c r="L103" s="6"/>
      <c r="M103" s="6"/>
      <c r="N103" s="5">
        <f>ROUND(SUM(N93:N102),5)</f>
        <v>176075</v>
      </c>
      <c r="O103" s="6"/>
      <c r="P103" s="6"/>
      <c r="Q103" s="5">
        <f>ROUND(SUM(Q93:Q102),5)</f>
        <v>187926.41</v>
      </c>
      <c r="R103" s="6"/>
      <c r="S103" s="5">
        <f>ROUND(SUM(S93:S102),5)</f>
        <v>181117</v>
      </c>
      <c r="T103" s="5">
        <f>ROUND(SUM(T93:T102),5)</f>
        <v>196836.19</v>
      </c>
    </row>
    <row r="104" spans="1:20" x14ac:dyDescent="0.3">
      <c r="A104" s="2"/>
      <c r="B104" s="2"/>
      <c r="C104" s="2"/>
      <c r="D104" s="2"/>
      <c r="E104" s="2"/>
      <c r="F104" s="2"/>
      <c r="G104" s="2" t="s">
        <v>105</v>
      </c>
      <c r="H104" s="2"/>
      <c r="I104" s="2"/>
      <c r="J104" s="6"/>
      <c r="K104" s="6"/>
      <c r="L104" s="6"/>
      <c r="M104" s="6"/>
      <c r="N104" s="5"/>
      <c r="O104" s="6"/>
      <c r="P104" s="6"/>
      <c r="Q104" s="5"/>
      <c r="R104" s="6"/>
      <c r="S104" s="5"/>
      <c r="T104" s="5"/>
    </row>
    <row r="105" spans="1:20" x14ac:dyDescent="0.3">
      <c r="A105" s="2"/>
      <c r="B105" s="2"/>
      <c r="C105" s="2"/>
      <c r="D105" s="2"/>
      <c r="E105" s="2"/>
      <c r="F105" s="2"/>
      <c r="G105" s="2"/>
      <c r="H105" s="2" t="s">
        <v>106</v>
      </c>
      <c r="I105" s="2"/>
      <c r="J105" s="6"/>
      <c r="K105" s="6"/>
      <c r="L105" s="6"/>
      <c r="M105" s="6"/>
      <c r="N105" s="5">
        <v>5817.96</v>
      </c>
      <c r="O105" s="6"/>
      <c r="P105" s="6"/>
      <c r="Q105" s="5">
        <v>6480</v>
      </c>
      <c r="R105" s="6"/>
      <c r="S105" s="5">
        <v>1778</v>
      </c>
      <c r="T105" s="5">
        <v>3000</v>
      </c>
    </row>
    <row r="106" spans="1:20" x14ac:dyDescent="0.3">
      <c r="A106" s="2"/>
      <c r="B106" s="2"/>
      <c r="C106" s="2"/>
      <c r="D106" s="2"/>
      <c r="E106" s="2"/>
      <c r="F106" s="2"/>
      <c r="G106" s="2"/>
      <c r="H106" s="2" t="s">
        <v>107</v>
      </c>
      <c r="I106" s="2"/>
      <c r="J106" s="6"/>
      <c r="K106" s="6"/>
      <c r="L106" s="6"/>
      <c r="M106" s="6"/>
      <c r="N106" s="5">
        <v>9456</v>
      </c>
      <c r="O106" s="6"/>
      <c r="P106" s="6"/>
      <c r="Q106" s="5">
        <v>9084.49</v>
      </c>
      <c r="R106" s="6"/>
      <c r="S106" s="5">
        <v>9444.7000000000007</v>
      </c>
      <c r="T106" s="5">
        <v>9756.67</v>
      </c>
    </row>
    <row r="107" spans="1:20" ht="15" thickBot="1" x14ac:dyDescent="0.35">
      <c r="A107" s="2"/>
      <c r="B107" s="2"/>
      <c r="C107" s="2"/>
      <c r="D107" s="2"/>
      <c r="E107" s="2"/>
      <c r="F107" s="2"/>
      <c r="G107" s="2"/>
      <c r="H107" s="2" t="s">
        <v>108</v>
      </c>
      <c r="I107" s="2"/>
      <c r="J107" s="6"/>
      <c r="K107" s="6"/>
      <c r="L107" s="6"/>
      <c r="M107" s="6"/>
      <c r="N107" s="5">
        <v>1944</v>
      </c>
      <c r="O107" s="6"/>
      <c r="P107" s="6"/>
      <c r="Q107" s="5">
        <v>2109.06</v>
      </c>
      <c r="R107" s="6"/>
      <c r="S107" s="5">
        <v>1302.71</v>
      </c>
      <c r="T107" s="5">
        <v>1345.74</v>
      </c>
    </row>
    <row r="108" spans="1:20" ht="15" thickBot="1" x14ac:dyDescent="0.35">
      <c r="A108" s="2"/>
      <c r="B108" s="2"/>
      <c r="C108" s="2"/>
      <c r="D108" s="2"/>
      <c r="E108" s="2"/>
      <c r="F108" s="2"/>
      <c r="G108" s="2" t="s">
        <v>109</v>
      </c>
      <c r="H108" s="2"/>
      <c r="I108" s="2"/>
      <c r="J108" s="6"/>
      <c r="K108" s="6"/>
      <c r="L108" s="6"/>
      <c r="M108" s="6"/>
      <c r="N108" s="8">
        <f>ROUND(SUM(N104:N107),5)</f>
        <v>17217.96</v>
      </c>
      <c r="O108" s="6"/>
      <c r="P108" s="6"/>
      <c r="Q108" s="8">
        <f>ROUND(SUM(Q104:Q107),5)</f>
        <v>17673.55</v>
      </c>
      <c r="R108" s="6"/>
      <c r="S108" s="8">
        <f>ROUND(SUM(S104:S107),5)</f>
        <v>12525.41</v>
      </c>
      <c r="T108" s="8">
        <f>ROUND(SUM(T104:T107),5)</f>
        <v>14102.41</v>
      </c>
    </row>
    <row r="109" spans="1:20" x14ac:dyDescent="0.3">
      <c r="A109" s="2"/>
      <c r="B109" s="2"/>
      <c r="C109" s="2"/>
      <c r="D109" s="2"/>
      <c r="E109" s="2"/>
      <c r="F109" s="2" t="s">
        <v>110</v>
      </c>
      <c r="G109" s="2"/>
      <c r="H109" s="2"/>
      <c r="I109" s="2"/>
      <c r="J109" s="6"/>
      <c r="K109" s="6"/>
      <c r="L109" s="6"/>
      <c r="M109" s="6"/>
      <c r="N109" s="5">
        <f>ROUND(N70+SUM(N91:N92)+N103+N108,5)</f>
        <v>780869.96</v>
      </c>
      <c r="O109" s="6"/>
      <c r="P109" s="6"/>
      <c r="Q109" s="5">
        <f>ROUND(Q70+SUM(Q91:Q92)+Q103+Q108,5)</f>
        <v>812709.92</v>
      </c>
      <c r="R109" s="6"/>
      <c r="S109" s="5">
        <f>ROUND(S70+SUM(S91:S92)+S103+S108,5)</f>
        <v>854519.41</v>
      </c>
      <c r="T109" s="5">
        <f>ROUND(T70+SUM(T91:T92)+T103+T108,5)</f>
        <v>968704.77</v>
      </c>
    </row>
    <row r="110" spans="1:20" x14ac:dyDescent="0.3">
      <c r="A110" s="2"/>
      <c r="B110" s="2"/>
      <c r="C110" s="2"/>
      <c r="D110" s="2"/>
      <c r="E110" s="2"/>
      <c r="F110" s="2" t="s">
        <v>111</v>
      </c>
      <c r="G110" s="2"/>
      <c r="H110" s="2"/>
      <c r="I110" s="2"/>
      <c r="J110" s="6"/>
      <c r="K110" s="6"/>
      <c r="L110" s="6"/>
      <c r="M110" s="6"/>
      <c r="N110" s="5"/>
      <c r="O110" s="6"/>
      <c r="P110" s="6"/>
      <c r="Q110" s="5"/>
      <c r="R110" s="6"/>
      <c r="S110" s="5"/>
      <c r="T110" s="5"/>
    </row>
    <row r="111" spans="1:20" x14ac:dyDescent="0.3">
      <c r="A111" s="2"/>
      <c r="B111" s="2"/>
      <c r="C111" s="2"/>
      <c r="D111" s="2"/>
      <c r="E111" s="2"/>
      <c r="F111" s="2"/>
      <c r="G111" s="2" t="s">
        <v>112</v>
      </c>
      <c r="H111" s="2"/>
      <c r="I111" s="2"/>
      <c r="J111" s="6"/>
      <c r="K111" s="6"/>
      <c r="L111" s="6"/>
      <c r="M111" s="6"/>
      <c r="N111" s="5">
        <v>5000</v>
      </c>
      <c r="O111" s="6"/>
      <c r="P111" s="6"/>
      <c r="Q111" s="5">
        <v>2000</v>
      </c>
      <c r="R111" s="6"/>
      <c r="S111" s="5">
        <v>4500</v>
      </c>
      <c r="T111" s="5">
        <v>3000</v>
      </c>
    </row>
    <row r="112" spans="1:20" x14ac:dyDescent="0.3">
      <c r="A112" s="2"/>
      <c r="B112" s="2"/>
      <c r="C112" s="2"/>
      <c r="D112" s="2"/>
      <c r="E112" s="2"/>
      <c r="F112" s="2"/>
      <c r="G112" s="2" t="s">
        <v>113</v>
      </c>
      <c r="H112" s="2"/>
      <c r="I112" s="2"/>
      <c r="J112" s="6"/>
      <c r="K112" s="6"/>
      <c r="L112" s="6"/>
      <c r="M112" s="6"/>
      <c r="N112" s="5">
        <v>18500</v>
      </c>
      <c r="O112" s="6"/>
      <c r="P112" s="6"/>
      <c r="Q112" s="5">
        <v>32000</v>
      </c>
      <c r="R112" s="6"/>
      <c r="S112" s="5">
        <v>32000</v>
      </c>
      <c r="T112" s="5">
        <v>32000</v>
      </c>
    </row>
    <row r="113" spans="1:20" x14ac:dyDescent="0.3">
      <c r="A113" s="2"/>
      <c r="B113" s="2"/>
      <c r="C113" s="2"/>
      <c r="D113" s="2"/>
      <c r="E113" s="2"/>
      <c r="F113" s="2"/>
      <c r="G113" s="2" t="s">
        <v>114</v>
      </c>
      <c r="H113" s="2"/>
      <c r="I113" s="2"/>
      <c r="J113" s="6"/>
      <c r="K113" s="6"/>
      <c r="L113" s="6"/>
      <c r="M113" s="6"/>
      <c r="N113" s="5">
        <v>2500</v>
      </c>
      <c r="O113" s="6"/>
      <c r="P113" s="6"/>
      <c r="Q113" s="5">
        <v>5000</v>
      </c>
      <c r="R113" s="6"/>
      <c r="S113" s="5">
        <v>8000</v>
      </c>
      <c r="T113" s="5">
        <v>4500</v>
      </c>
    </row>
    <row r="114" spans="1:20" x14ac:dyDescent="0.3">
      <c r="A114" s="2"/>
      <c r="B114" s="2"/>
      <c r="C114" s="2"/>
      <c r="D114" s="2"/>
      <c r="E114" s="2"/>
      <c r="F114" s="2"/>
      <c r="G114" s="2" t="s">
        <v>115</v>
      </c>
      <c r="H114" s="2"/>
      <c r="I114" s="2"/>
      <c r="J114" s="6"/>
      <c r="K114" s="6"/>
      <c r="L114" s="6"/>
      <c r="M114" s="6"/>
      <c r="N114" s="5"/>
      <c r="O114" s="6"/>
      <c r="P114" s="6"/>
      <c r="Q114" s="5"/>
      <c r="R114" s="6"/>
      <c r="S114" s="5"/>
      <c r="T114" s="5"/>
    </row>
    <row r="115" spans="1:20" ht="15" thickBot="1" x14ac:dyDescent="0.35">
      <c r="A115" s="2"/>
      <c r="B115" s="2"/>
      <c r="C115" s="2"/>
      <c r="D115" s="2"/>
      <c r="E115" s="2"/>
      <c r="F115" s="2"/>
      <c r="G115" s="2" t="s">
        <v>116</v>
      </c>
      <c r="H115" s="2"/>
      <c r="I115" s="2"/>
      <c r="J115" s="6"/>
      <c r="K115" s="6"/>
      <c r="L115" s="6"/>
      <c r="M115" s="6"/>
      <c r="N115" s="9"/>
      <c r="O115" s="6"/>
      <c r="P115" s="6"/>
      <c r="Q115" s="9"/>
      <c r="R115" s="6"/>
      <c r="S115" s="9"/>
      <c r="T115" s="9"/>
    </row>
    <row r="116" spans="1:20" x14ac:dyDescent="0.3">
      <c r="A116" s="2"/>
      <c r="B116" s="2"/>
      <c r="C116" s="2"/>
      <c r="D116" s="2"/>
      <c r="E116" s="2"/>
      <c r="F116" s="2" t="s">
        <v>117</v>
      </c>
      <c r="G116" s="2"/>
      <c r="H116" s="2"/>
      <c r="I116" s="2"/>
      <c r="J116" s="6"/>
      <c r="K116" s="6"/>
      <c r="L116" s="6"/>
      <c r="M116" s="6"/>
      <c r="N116" s="5">
        <f>ROUND(SUM(N110:N115),5)</f>
        <v>26000</v>
      </c>
      <c r="O116" s="6"/>
      <c r="P116" s="6"/>
      <c r="Q116" s="5">
        <f>ROUND(SUM(Q110:Q115),5)</f>
        <v>39000</v>
      </c>
      <c r="R116" s="6"/>
      <c r="S116" s="5">
        <f>ROUND(SUM(S110:S115),5)</f>
        <v>44500</v>
      </c>
      <c r="T116" s="5">
        <f>ROUND(SUM(T110:T115),5)</f>
        <v>39500</v>
      </c>
    </row>
    <row r="117" spans="1:20" x14ac:dyDescent="0.3">
      <c r="A117" s="2"/>
      <c r="B117" s="2"/>
      <c r="C117" s="2"/>
      <c r="D117" s="2"/>
      <c r="E117" s="2"/>
      <c r="F117" s="2" t="s">
        <v>118</v>
      </c>
      <c r="G117" s="2"/>
      <c r="H117" s="2"/>
      <c r="I117" s="2"/>
      <c r="J117" s="6"/>
      <c r="K117" s="6"/>
      <c r="L117" s="6"/>
      <c r="M117" s="6"/>
      <c r="N117" s="5"/>
      <c r="O117" s="6"/>
      <c r="P117" s="6"/>
      <c r="Q117" s="5"/>
      <c r="R117" s="6"/>
      <c r="S117" s="5"/>
      <c r="T117" s="5"/>
    </row>
    <row r="118" spans="1:20" x14ac:dyDescent="0.3">
      <c r="A118" s="2"/>
      <c r="B118" s="2"/>
      <c r="C118" s="2"/>
      <c r="D118" s="2"/>
      <c r="E118" s="2"/>
      <c r="F118" s="2"/>
      <c r="G118" s="2" t="s">
        <v>119</v>
      </c>
      <c r="H118" s="2"/>
      <c r="I118" s="2"/>
      <c r="J118" s="6"/>
      <c r="K118" s="6"/>
      <c r="L118" s="6"/>
      <c r="M118" s="6"/>
      <c r="N118" s="5"/>
      <c r="O118" s="6"/>
      <c r="P118" s="6"/>
      <c r="Q118" s="5"/>
      <c r="R118" s="6"/>
      <c r="S118" s="5"/>
      <c r="T118" s="5"/>
    </row>
    <row r="119" spans="1:20" x14ac:dyDescent="0.3">
      <c r="A119" s="2"/>
      <c r="B119" s="2"/>
      <c r="C119" s="2"/>
      <c r="D119" s="2"/>
      <c r="E119" s="2"/>
      <c r="F119" s="2"/>
      <c r="G119" s="2"/>
      <c r="H119" s="2" t="s">
        <v>120</v>
      </c>
      <c r="I119" s="2"/>
      <c r="J119" s="6"/>
      <c r="K119" s="6"/>
      <c r="L119" s="6"/>
      <c r="M119" s="6"/>
      <c r="N119" s="5"/>
      <c r="O119" s="6"/>
      <c r="P119" s="6"/>
      <c r="Q119" s="5"/>
      <c r="R119" s="6"/>
      <c r="S119" s="5"/>
      <c r="T119" s="5"/>
    </row>
    <row r="120" spans="1:20" x14ac:dyDescent="0.3">
      <c r="A120" s="2"/>
      <c r="B120" s="2"/>
      <c r="C120" s="2"/>
      <c r="D120" s="2"/>
      <c r="E120" s="2"/>
      <c r="F120" s="2"/>
      <c r="G120" s="2"/>
      <c r="H120" s="2"/>
      <c r="I120" s="2" t="s">
        <v>121</v>
      </c>
      <c r="J120" s="6"/>
      <c r="K120" s="6"/>
      <c r="L120" s="6"/>
      <c r="M120" s="6"/>
      <c r="N120" s="5"/>
      <c r="O120" s="6"/>
      <c r="P120" s="6"/>
      <c r="Q120" s="5"/>
      <c r="R120" s="6"/>
      <c r="S120" s="5"/>
      <c r="T120" s="5">
        <v>5500</v>
      </c>
    </row>
    <row r="121" spans="1:20" ht="15" thickBot="1" x14ac:dyDescent="0.35">
      <c r="A121" s="2"/>
      <c r="B121" s="2"/>
      <c r="C121" s="2"/>
      <c r="D121" s="2"/>
      <c r="E121" s="2"/>
      <c r="F121" s="2"/>
      <c r="G121" s="2"/>
      <c r="H121" s="2"/>
      <c r="I121" s="2" t="s">
        <v>122</v>
      </c>
      <c r="J121" s="6"/>
      <c r="K121" s="6"/>
      <c r="L121" s="6"/>
      <c r="M121" s="6"/>
      <c r="N121" s="9">
        <v>12000</v>
      </c>
      <c r="O121" s="6"/>
      <c r="P121" s="6"/>
      <c r="Q121" s="9">
        <v>12000</v>
      </c>
      <c r="R121" s="6"/>
      <c r="S121" s="9">
        <v>12000</v>
      </c>
      <c r="T121" s="9">
        <v>8000</v>
      </c>
    </row>
    <row r="122" spans="1:20" x14ac:dyDescent="0.3">
      <c r="A122" s="2"/>
      <c r="B122" s="2"/>
      <c r="C122" s="2"/>
      <c r="D122" s="2"/>
      <c r="E122" s="2"/>
      <c r="F122" s="2"/>
      <c r="G122" s="2"/>
      <c r="H122" s="2" t="s">
        <v>123</v>
      </c>
      <c r="I122" s="2"/>
      <c r="J122" s="6"/>
      <c r="K122" s="6"/>
      <c r="L122" s="6"/>
      <c r="M122" s="6"/>
      <c r="N122" s="5">
        <f>ROUND(SUM(N119:N121),5)</f>
        <v>12000</v>
      </c>
      <c r="O122" s="6"/>
      <c r="P122" s="6"/>
      <c r="Q122" s="5">
        <f>ROUND(SUM(Q119:Q121),5)</f>
        <v>12000</v>
      </c>
      <c r="R122" s="6"/>
      <c r="S122" s="5">
        <v>25000</v>
      </c>
      <c r="T122" s="5">
        <f>ROUND(SUM(T119:T121),5)</f>
        <v>13500</v>
      </c>
    </row>
    <row r="123" spans="1:20" x14ac:dyDescent="0.3">
      <c r="A123" s="2"/>
      <c r="B123" s="2"/>
      <c r="C123" s="2"/>
      <c r="D123" s="2"/>
      <c r="E123" s="2"/>
      <c r="F123" s="2"/>
      <c r="G123" s="2"/>
      <c r="H123" s="2" t="s">
        <v>124</v>
      </c>
      <c r="I123" s="2"/>
      <c r="J123" s="6"/>
      <c r="K123" s="6"/>
      <c r="L123" s="6"/>
      <c r="M123" s="6"/>
      <c r="N123" s="5">
        <v>1200</v>
      </c>
      <c r="O123" s="6"/>
      <c r="P123" s="6"/>
      <c r="Q123" s="5">
        <v>1500</v>
      </c>
      <c r="R123" s="6"/>
      <c r="S123" s="5">
        <v>3000</v>
      </c>
      <c r="T123" s="5">
        <v>3000</v>
      </c>
    </row>
    <row r="124" spans="1:20" x14ac:dyDescent="0.3">
      <c r="A124" s="2"/>
      <c r="B124" s="2"/>
      <c r="C124" s="2"/>
      <c r="D124" s="2"/>
      <c r="E124" s="2"/>
      <c r="F124" s="2"/>
      <c r="G124" s="2"/>
      <c r="H124" s="2" t="s">
        <v>125</v>
      </c>
      <c r="I124" s="2"/>
      <c r="J124" s="6"/>
      <c r="K124" s="6"/>
      <c r="L124" s="6"/>
      <c r="M124" s="6"/>
      <c r="N124" s="5">
        <v>1200</v>
      </c>
      <c r="O124" s="6"/>
      <c r="P124" s="6"/>
      <c r="Q124" s="5">
        <v>1500</v>
      </c>
      <c r="R124" s="6"/>
      <c r="S124" s="5">
        <v>1500</v>
      </c>
      <c r="T124" s="5">
        <v>1500</v>
      </c>
    </row>
    <row r="125" spans="1:20" x14ac:dyDescent="0.3">
      <c r="A125" s="2"/>
      <c r="B125" s="2"/>
      <c r="C125" s="2"/>
      <c r="D125" s="2"/>
      <c r="E125" s="2"/>
      <c r="F125" s="2"/>
      <c r="G125" s="2"/>
      <c r="H125" s="2" t="s">
        <v>126</v>
      </c>
      <c r="I125" s="2"/>
      <c r="J125" s="6"/>
      <c r="K125" s="6"/>
      <c r="L125" s="6"/>
      <c r="M125" s="6"/>
      <c r="N125" s="5"/>
      <c r="O125" s="6"/>
      <c r="P125" s="6"/>
      <c r="Q125" s="5"/>
      <c r="R125" s="6"/>
      <c r="S125" s="5"/>
      <c r="T125" s="5"/>
    </row>
    <row r="126" spans="1:20" ht="15" thickBot="1" x14ac:dyDescent="0.35">
      <c r="A126" s="2"/>
      <c r="B126" s="2"/>
      <c r="C126" s="2"/>
      <c r="D126" s="2"/>
      <c r="E126" s="2"/>
      <c r="F126" s="2"/>
      <c r="G126" s="2"/>
      <c r="H126" s="2" t="s">
        <v>127</v>
      </c>
      <c r="I126" s="2"/>
      <c r="J126" s="6"/>
      <c r="K126" s="6"/>
      <c r="L126" s="6"/>
      <c r="M126" s="6"/>
      <c r="N126" s="9">
        <v>1500</v>
      </c>
      <c r="O126" s="6"/>
      <c r="P126" s="6"/>
      <c r="Q126" s="9"/>
      <c r="R126" s="6"/>
      <c r="S126" s="9"/>
      <c r="T126" s="9"/>
    </row>
    <row r="127" spans="1:20" x14ac:dyDescent="0.3">
      <c r="A127" s="2"/>
      <c r="B127" s="2"/>
      <c r="C127" s="2"/>
      <c r="D127" s="2"/>
      <c r="E127" s="2"/>
      <c r="F127" s="2"/>
      <c r="G127" s="2" t="s">
        <v>128</v>
      </c>
      <c r="H127" s="2"/>
      <c r="I127" s="2"/>
      <c r="J127" s="6"/>
      <c r="K127" s="6"/>
      <c r="L127" s="6"/>
      <c r="M127" s="6"/>
      <c r="N127" s="5">
        <f>ROUND(N118+SUM(N122:N126),5)</f>
        <v>15900</v>
      </c>
      <c r="O127" s="6"/>
      <c r="P127" s="6"/>
      <c r="Q127" s="5">
        <f>ROUND(Q118+SUM(Q122:Q126),5)</f>
        <v>15000</v>
      </c>
      <c r="R127" s="6"/>
      <c r="S127" s="5">
        <f>ROUND(S118+SUM(S122:S126),5)</f>
        <v>29500</v>
      </c>
      <c r="T127" s="5">
        <f>ROUND(T118+SUM(T122:T126),5)</f>
        <v>18000</v>
      </c>
    </row>
    <row r="128" spans="1:20" x14ac:dyDescent="0.3">
      <c r="A128" s="2"/>
      <c r="B128" s="2"/>
      <c r="C128" s="2"/>
      <c r="D128" s="2"/>
      <c r="E128" s="2"/>
      <c r="F128" s="2"/>
      <c r="G128" s="2" t="s">
        <v>129</v>
      </c>
      <c r="H128" s="2"/>
      <c r="I128" s="2"/>
      <c r="J128" s="6"/>
      <c r="K128" s="6"/>
      <c r="L128" s="6"/>
      <c r="M128" s="6"/>
      <c r="N128" s="5"/>
      <c r="O128" s="6"/>
      <c r="P128" s="6"/>
      <c r="Q128" s="5"/>
      <c r="R128" s="6"/>
      <c r="S128" s="5"/>
      <c r="T128" s="5"/>
    </row>
    <row r="129" spans="1:20" x14ac:dyDescent="0.3">
      <c r="A129" s="2"/>
      <c r="B129" s="2"/>
      <c r="C129" s="2"/>
      <c r="D129" s="2"/>
      <c r="E129" s="2"/>
      <c r="F129" s="2"/>
      <c r="G129" s="2" t="s">
        <v>130</v>
      </c>
      <c r="H129" s="2"/>
      <c r="I129" s="2"/>
      <c r="J129" s="6"/>
      <c r="K129" s="6"/>
      <c r="L129" s="6"/>
      <c r="M129" s="6"/>
      <c r="N129" s="5"/>
      <c r="O129" s="6"/>
      <c r="P129" s="6"/>
      <c r="Q129" s="5"/>
      <c r="R129" s="6"/>
      <c r="S129" s="5"/>
      <c r="T129" s="5"/>
    </row>
    <row r="130" spans="1:20" x14ac:dyDescent="0.3">
      <c r="A130" s="2"/>
      <c r="B130" s="2"/>
      <c r="C130" s="2"/>
      <c r="D130" s="2"/>
      <c r="E130" s="2"/>
      <c r="F130" s="2"/>
      <c r="G130" s="2"/>
      <c r="H130" s="2" t="s">
        <v>131</v>
      </c>
      <c r="I130" s="2"/>
      <c r="J130" s="6"/>
      <c r="K130" s="6"/>
      <c r="L130" s="6"/>
      <c r="M130" s="6"/>
      <c r="N130" s="5">
        <v>720</v>
      </c>
      <c r="O130" s="6"/>
      <c r="P130" s="6"/>
      <c r="Q130" s="5">
        <v>1200</v>
      </c>
      <c r="R130" s="6"/>
      <c r="S130" s="5">
        <v>1200</v>
      </c>
      <c r="T130" s="5">
        <v>1865</v>
      </c>
    </row>
    <row r="131" spans="1:20" x14ac:dyDescent="0.3">
      <c r="A131" s="2"/>
      <c r="B131" s="2"/>
      <c r="C131" s="2"/>
      <c r="D131" s="2"/>
      <c r="E131" s="2"/>
      <c r="F131" s="2"/>
      <c r="G131" s="2"/>
      <c r="H131" s="2" t="s">
        <v>132</v>
      </c>
      <c r="I131" s="2"/>
      <c r="J131" s="6"/>
      <c r="K131" s="6"/>
      <c r="L131" s="6"/>
      <c r="M131" s="6"/>
      <c r="N131" s="5">
        <v>2000</v>
      </c>
      <c r="O131" s="6"/>
      <c r="P131" s="6"/>
      <c r="Q131" s="5">
        <v>1500</v>
      </c>
      <c r="R131" s="6"/>
      <c r="S131" s="5">
        <v>1500</v>
      </c>
      <c r="T131" s="5">
        <v>2400</v>
      </c>
    </row>
    <row r="132" spans="1:20" x14ac:dyDescent="0.3">
      <c r="A132" s="2"/>
      <c r="B132" s="2"/>
      <c r="C132" s="2"/>
      <c r="D132" s="2"/>
      <c r="E132" s="2"/>
      <c r="F132" s="2"/>
      <c r="G132" s="2"/>
      <c r="H132" s="2" t="s">
        <v>133</v>
      </c>
      <c r="I132" s="2"/>
      <c r="J132" s="6"/>
      <c r="K132" s="6"/>
      <c r="L132" s="6"/>
      <c r="M132" s="6"/>
      <c r="N132" s="5">
        <v>5100</v>
      </c>
      <c r="O132" s="6"/>
      <c r="P132" s="6"/>
      <c r="Q132" s="5">
        <v>4200</v>
      </c>
      <c r="R132" s="6"/>
      <c r="S132" s="5">
        <v>4400</v>
      </c>
      <c r="T132" s="5">
        <v>5500</v>
      </c>
    </row>
    <row r="133" spans="1:20" x14ac:dyDescent="0.3">
      <c r="A133" s="2"/>
      <c r="B133" s="2"/>
      <c r="C133" s="2"/>
      <c r="D133" s="2"/>
      <c r="E133" s="2"/>
      <c r="F133" s="2"/>
      <c r="G133" s="2"/>
      <c r="H133" s="2" t="s">
        <v>134</v>
      </c>
      <c r="I133" s="2"/>
      <c r="J133" s="6"/>
      <c r="K133" s="6"/>
      <c r="L133" s="6"/>
      <c r="M133" s="6"/>
      <c r="N133" s="5">
        <v>900</v>
      </c>
      <c r="O133" s="6"/>
      <c r="P133" s="6"/>
      <c r="Q133" s="5">
        <v>900</v>
      </c>
      <c r="R133" s="6"/>
      <c r="S133" s="5">
        <v>1000</v>
      </c>
      <c r="T133" s="5">
        <v>1000</v>
      </c>
    </row>
    <row r="134" spans="1:20" x14ac:dyDescent="0.3">
      <c r="A134" s="2"/>
      <c r="B134" s="2"/>
      <c r="C134" s="2"/>
      <c r="D134" s="2"/>
      <c r="E134" s="2"/>
      <c r="F134" s="2"/>
      <c r="G134" s="2"/>
      <c r="H134" s="2" t="s">
        <v>135</v>
      </c>
      <c r="I134" s="2"/>
      <c r="J134" s="6"/>
      <c r="K134" s="6"/>
      <c r="L134" s="6"/>
      <c r="M134" s="6"/>
      <c r="N134" s="5">
        <v>900</v>
      </c>
      <c r="O134" s="6"/>
      <c r="P134" s="6"/>
      <c r="Q134" s="5">
        <v>900</v>
      </c>
      <c r="R134" s="6"/>
      <c r="S134" s="5">
        <v>1000</v>
      </c>
      <c r="T134" s="5">
        <v>1000</v>
      </c>
    </row>
    <row r="135" spans="1:20" ht="15" thickBot="1" x14ac:dyDescent="0.35">
      <c r="A135" s="2"/>
      <c r="B135" s="2"/>
      <c r="C135" s="2"/>
      <c r="D135" s="2"/>
      <c r="E135" s="2"/>
      <c r="F135" s="2"/>
      <c r="G135" s="2"/>
      <c r="H135" s="2" t="s">
        <v>136</v>
      </c>
      <c r="I135" s="2"/>
      <c r="J135" s="6"/>
      <c r="K135" s="6"/>
      <c r="L135" s="6"/>
      <c r="M135" s="6"/>
      <c r="N135" s="9"/>
      <c r="O135" s="6"/>
      <c r="P135" s="6"/>
      <c r="Q135" s="9"/>
      <c r="R135" s="6"/>
      <c r="S135" s="9"/>
      <c r="T135" s="9"/>
    </row>
    <row r="136" spans="1:20" x14ac:dyDescent="0.3">
      <c r="A136" s="2"/>
      <c r="B136" s="2"/>
      <c r="C136" s="2"/>
      <c r="D136" s="2"/>
      <c r="E136" s="2"/>
      <c r="F136" s="2"/>
      <c r="G136" s="2" t="s">
        <v>137</v>
      </c>
      <c r="H136" s="2"/>
      <c r="I136" s="2"/>
      <c r="J136" s="6"/>
      <c r="K136" s="6"/>
      <c r="L136" s="6"/>
      <c r="M136" s="6"/>
      <c r="N136" s="5">
        <f>ROUND(SUM(N129:N135),5)</f>
        <v>9620</v>
      </c>
      <c r="O136" s="6"/>
      <c r="P136" s="6"/>
      <c r="Q136" s="5">
        <f>ROUND(SUM(Q129:Q135),5)</f>
        <v>8700</v>
      </c>
      <c r="R136" s="6"/>
      <c r="S136" s="5">
        <f>ROUND(SUM(S129:S135),5)</f>
        <v>9100</v>
      </c>
      <c r="T136" s="5">
        <f>ROUND(SUM(T129:T135),5)</f>
        <v>11765</v>
      </c>
    </row>
    <row r="137" spans="1:20" x14ac:dyDescent="0.3">
      <c r="A137" s="2"/>
      <c r="B137" s="2"/>
      <c r="C137" s="2"/>
      <c r="D137" s="2"/>
      <c r="E137" s="2"/>
      <c r="F137" s="2"/>
      <c r="G137" s="2" t="s">
        <v>138</v>
      </c>
      <c r="H137" s="2"/>
      <c r="I137" s="2"/>
      <c r="J137" s="6"/>
      <c r="K137" s="6"/>
      <c r="L137" s="6"/>
      <c r="M137" s="6"/>
      <c r="N137" s="5"/>
      <c r="O137" s="6"/>
      <c r="P137" s="6"/>
      <c r="Q137" s="5"/>
      <c r="R137" s="6"/>
      <c r="S137" s="5"/>
      <c r="T137" s="5"/>
    </row>
    <row r="138" spans="1:20" x14ac:dyDescent="0.3">
      <c r="A138" s="2"/>
      <c r="B138" s="2"/>
      <c r="C138" s="2"/>
      <c r="D138" s="2"/>
      <c r="E138" s="2"/>
      <c r="F138" s="2"/>
      <c r="G138" s="2"/>
      <c r="H138" s="2" t="s">
        <v>139</v>
      </c>
      <c r="I138" s="2"/>
      <c r="J138" s="6"/>
      <c r="K138" s="6"/>
      <c r="L138" s="6"/>
      <c r="M138" s="6"/>
      <c r="N138" s="5"/>
      <c r="O138" s="6"/>
      <c r="P138" s="6"/>
      <c r="Q138" s="5"/>
      <c r="R138" s="6"/>
      <c r="S138" s="5"/>
      <c r="T138" s="5"/>
    </row>
    <row r="139" spans="1:20" x14ac:dyDescent="0.3">
      <c r="A139" s="2"/>
      <c r="B139" s="2"/>
      <c r="C139" s="2"/>
      <c r="D139" s="2"/>
      <c r="E139" s="2"/>
      <c r="F139" s="2"/>
      <c r="G139" s="2"/>
      <c r="H139" s="2"/>
      <c r="I139" s="2" t="s">
        <v>140</v>
      </c>
      <c r="J139" s="6"/>
      <c r="K139" s="6"/>
      <c r="L139" s="6"/>
      <c r="M139" s="6"/>
      <c r="N139" s="5">
        <v>12016</v>
      </c>
      <c r="O139" s="6"/>
      <c r="P139" s="6"/>
      <c r="Q139" s="5">
        <v>14000</v>
      </c>
      <c r="R139" s="6"/>
      <c r="S139" s="5">
        <v>20000</v>
      </c>
      <c r="T139" s="5">
        <v>18000</v>
      </c>
    </row>
    <row r="140" spans="1:20" x14ac:dyDescent="0.3">
      <c r="A140" s="2"/>
      <c r="B140" s="2"/>
      <c r="C140" s="2"/>
      <c r="D140" s="2"/>
      <c r="E140" s="2"/>
      <c r="F140" s="2"/>
      <c r="G140" s="2"/>
      <c r="H140" s="2"/>
      <c r="I140" s="2" t="s">
        <v>141</v>
      </c>
      <c r="J140" s="6"/>
      <c r="K140" s="6"/>
      <c r="L140" s="6"/>
      <c r="M140" s="6"/>
      <c r="N140" s="5">
        <v>2400</v>
      </c>
      <c r="O140" s="6"/>
      <c r="P140" s="6"/>
      <c r="Q140" s="5">
        <v>3000</v>
      </c>
      <c r="R140" s="6"/>
      <c r="S140" s="5">
        <v>4500</v>
      </c>
      <c r="T140" s="5">
        <v>3000</v>
      </c>
    </row>
    <row r="141" spans="1:20" ht="15" thickBot="1" x14ac:dyDescent="0.35">
      <c r="A141" s="2"/>
      <c r="B141" s="2"/>
      <c r="C141" s="2"/>
      <c r="D141" s="2"/>
      <c r="E141" s="2"/>
      <c r="F141" s="2"/>
      <c r="G141" s="2"/>
      <c r="H141" s="2"/>
      <c r="I141" s="2" t="s">
        <v>142</v>
      </c>
      <c r="J141" s="6"/>
      <c r="K141" s="6"/>
      <c r="L141" s="6"/>
      <c r="M141" s="6"/>
      <c r="N141" s="9">
        <v>2400</v>
      </c>
      <c r="O141" s="6"/>
      <c r="P141" s="6"/>
      <c r="Q141" s="9">
        <v>3000</v>
      </c>
      <c r="R141" s="6"/>
      <c r="S141" s="9">
        <v>3000</v>
      </c>
      <c r="T141" s="9">
        <v>2000</v>
      </c>
    </row>
    <row r="142" spans="1:20" x14ac:dyDescent="0.3">
      <c r="A142" s="2"/>
      <c r="B142" s="2"/>
      <c r="C142" s="2"/>
      <c r="D142" s="2"/>
      <c r="E142" s="2"/>
      <c r="F142" s="2"/>
      <c r="G142" s="2"/>
      <c r="H142" s="2" t="s">
        <v>143</v>
      </c>
      <c r="I142" s="2"/>
      <c r="J142" s="6"/>
      <c r="K142" s="6"/>
      <c r="L142" s="6"/>
      <c r="M142" s="6"/>
      <c r="N142" s="5">
        <f>ROUND(SUM(N138:N141),5)</f>
        <v>16816</v>
      </c>
      <c r="O142" s="6"/>
      <c r="P142" s="6"/>
      <c r="Q142" s="5">
        <f>ROUND(SUM(Q138:Q141),5)</f>
        <v>20000</v>
      </c>
      <c r="R142" s="6"/>
      <c r="S142" s="5">
        <f>ROUND(SUM(S138:S141),5)</f>
        <v>27500</v>
      </c>
      <c r="T142" s="5">
        <f>ROUND(SUM(T138:T141),5)</f>
        <v>23000</v>
      </c>
    </row>
    <row r="143" spans="1:20" x14ac:dyDescent="0.3">
      <c r="A143" s="2"/>
      <c r="B143" s="2"/>
      <c r="C143" s="2"/>
      <c r="D143" s="2"/>
      <c r="E143" s="2"/>
      <c r="F143" s="2"/>
      <c r="G143" s="2"/>
      <c r="H143" s="2" t="s">
        <v>144</v>
      </c>
      <c r="I143" s="2"/>
      <c r="J143" s="6"/>
      <c r="K143" s="6"/>
      <c r="L143" s="6"/>
      <c r="M143" s="6"/>
      <c r="N143" s="5">
        <v>1560</v>
      </c>
      <c r="O143" s="6"/>
      <c r="P143" s="6"/>
      <c r="Q143" s="5">
        <v>1700</v>
      </c>
      <c r="R143" s="6"/>
      <c r="S143" s="5">
        <v>2000</v>
      </c>
      <c r="T143" s="5">
        <v>1400</v>
      </c>
    </row>
    <row r="144" spans="1:20" ht="15" thickBot="1" x14ac:dyDescent="0.35">
      <c r="A144" s="2"/>
      <c r="B144" s="2"/>
      <c r="C144" s="2"/>
      <c r="D144" s="2"/>
      <c r="E144" s="2"/>
      <c r="F144" s="2"/>
      <c r="G144" s="2"/>
      <c r="H144" s="2" t="s">
        <v>145</v>
      </c>
      <c r="I144" s="2"/>
      <c r="J144" s="6"/>
      <c r="K144" s="6"/>
      <c r="L144" s="6"/>
      <c r="M144" s="6"/>
      <c r="N144" s="9">
        <v>1560</v>
      </c>
      <c r="O144" s="6"/>
      <c r="P144" s="6"/>
      <c r="Q144" s="9">
        <v>1560</v>
      </c>
      <c r="R144" s="6"/>
      <c r="S144" s="9">
        <v>2200</v>
      </c>
      <c r="T144" s="9">
        <v>2200</v>
      </c>
    </row>
    <row r="145" spans="1:20" x14ac:dyDescent="0.3">
      <c r="A145" s="2"/>
      <c r="B145" s="2"/>
      <c r="C145" s="2"/>
      <c r="D145" s="2"/>
      <c r="E145" s="2"/>
      <c r="F145" s="2"/>
      <c r="G145" s="2" t="s">
        <v>146</v>
      </c>
      <c r="H145" s="2"/>
      <c r="I145" s="2"/>
      <c r="J145" s="6"/>
      <c r="K145" s="6"/>
      <c r="L145" s="6"/>
      <c r="M145" s="6"/>
      <c r="N145" s="5">
        <f>ROUND(N137+SUM(N142:N144),5)</f>
        <v>19936</v>
      </c>
      <c r="O145" s="6"/>
      <c r="P145" s="6"/>
      <c r="Q145" s="5">
        <f>ROUND(Q137+SUM(Q142:Q144),5)</f>
        <v>23260</v>
      </c>
      <c r="R145" s="6"/>
      <c r="S145" s="5">
        <f>ROUND(S137+SUM(S142:S144),5)</f>
        <v>31700</v>
      </c>
      <c r="T145" s="5">
        <f>ROUND(T137+SUM(T142:T144),5)</f>
        <v>26600</v>
      </c>
    </row>
    <row r="146" spans="1:20" ht="15" thickBot="1" x14ac:dyDescent="0.35">
      <c r="A146" s="2"/>
      <c r="B146" s="2"/>
      <c r="C146" s="2"/>
      <c r="D146" s="2"/>
      <c r="E146" s="2"/>
      <c r="F146" s="2"/>
      <c r="G146" s="2" t="s">
        <v>147</v>
      </c>
      <c r="H146" s="2"/>
      <c r="I146" s="2"/>
      <c r="J146" s="6"/>
      <c r="K146" s="6"/>
      <c r="L146" s="6"/>
      <c r="M146" s="6"/>
      <c r="N146" s="5">
        <v>1000</v>
      </c>
      <c r="O146" s="6"/>
      <c r="P146" s="6"/>
      <c r="Q146" s="5">
        <v>1000</v>
      </c>
      <c r="R146" s="6"/>
      <c r="S146" s="5">
        <v>1956</v>
      </c>
      <c r="T146" s="5">
        <v>2073</v>
      </c>
    </row>
    <row r="147" spans="1:20" ht="15" thickBot="1" x14ac:dyDescent="0.35">
      <c r="A147" s="2"/>
      <c r="B147" s="2"/>
      <c r="C147" s="2"/>
      <c r="D147" s="2"/>
      <c r="E147" s="2"/>
      <c r="F147" s="2" t="s">
        <v>148</v>
      </c>
      <c r="G147" s="2"/>
      <c r="H147" s="2"/>
      <c r="I147" s="2"/>
      <c r="J147" s="6"/>
      <c r="K147" s="6"/>
      <c r="L147" s="6"/>
      <c r="M147" s="6"/>
      <c r="N147" s="8">
        <f>ROUND(N117+SUM(N127:N128)+N136+SUM(N145:N146),5)</f>
        <v>46456</v>
      </c>
      <c r="O147" s="6"/>
      <c r="P147" s="6"/>
      <c r="Q147" s="8">
        <f>ROUND(Q117+SUM(Q127:Q128)+Q136+SUM(Q145:Q146),5)</f>
        <v>47960</v>
      </c>
      <c r="R147" s="6"/>
      <c r="S147" s="8">
        <f>ROUND(S117+SUM(S127:S128)+S136+SUM(S145:S146),5)</f>
        <v>72256</v>
      </c>
      <c r="T147" s="8">
        <f>ROUND(T117+SUM(T127:T128)+T136+SUM(T145:T146),5)</f>
        <v>58438</v>
      </c>
    </row>
    <row r="148" spans="1:20" x14ac:dyDescent="0.3">
      <c r="A148" s="2"/>
      <c r="B148" s="2"/>
      <c r="C148" s="2"/>
      <c r="D148" s="2"/>
      <c r="E148" s="2" t="s">
        <v>149</v>
      </c>
      <c r="F148" s="2"/>
      <c r="G148" s="2"/>
      <c r="H148" s="2"/>
      <c r="I148" s="2"/>
      <c r="J148" s="6"/>
      <c r="K148" s="6"/>
      <c r="L148" s="6"/>
      <c r="M148" s="6"/>
      <c r="N148" s="5">
        <f>ROUND(SUM(N39:N43)+SUM(N47:N48)+N53+N59+N69+N109+N116+N147,5)</f>
        <v>957042.08</v>
      </c>
      <c r="O148" s="6"/>
      <c r="P148" s="6"/>
      <c r="Q148" s="5">
        <f>ROUND(SUM(Q39:Q43)+SUM(Q47:Q48)+Q53+Q59+Q69+Q109+Q116+Q147,5)</f>
        <v>996019.6</v>
      </c>
      <c r="R148" s="6"/>
      <c r="S148" s="5">
        <f>ROUND(SUM(S39:S43)+SUM(S47:S48)+S53+S59+S69+S109+S116+S147,5)</f>
        <v>1084175.0900000001</v>
      </c>
      <c r="T148" s="5">
        <f>ROUND(SUM(T39:T43)+SUM(T47:T48)+T53+T59+T69+T109+T116+T147,5)</f>
        <v>1202754.77</v>
      </c>
    </row>
    <row r="149" spans="1:20" x14ac:dyDescent="0.3">
      <c r="A149" s="2"/>
      <c r="B149" s="2"/>
      <c r="C149" s="2"/>
      <c r="D149" s="2"/>
      <c r="E149" s="2" t="s">
        <v>150</v>
      </c>
      <c r="F149" s="2"/>
      <c r="G149" s="2"/>
      <c r="H149" s="2"/>
      <c r="I149" s="2"/>
      <c r="J149" s="6"/>
      <c r="K149" s="6"/>
      <c r="L149" s="6"/>
      <c r="M149" s="6"/>
      <c r="N149" s="5"/>
      <c r="O149" s="6"/>
      <c r="P149" s="6"/>
      <c r="Q149" s="5"/>
      <c r="R149" s="6"/>
      <c r="S149" s="5"/>
      <c r="T149" s="5"/>
    </row>
    <row r="150" spans="1:20" x14ac:dyDescent="0.3">
      <c r="A150" s="2"/>
      <c r="B150" s="2"/>
      <c r="C150" s="2"/>
      <c r="D150" s="2"/>
      <c r="E150" s="2"/>
      <c r="F150" s="2" t="s">
        <v>151</v>
      </c>
      <c r="G150" s="2"/>
      <c r="H150" s="2"/>
      <c r="I150" s="2"/>
      <c r="J150" s="6"/>
      <c r="K150" s="6"/>
      <c r="L150" s="6"/>
      <c r="M150" s="6"/>
      <c r="N150" s="5">
        <v>5000</v>
      </c>
      <c r="O150" s="6"/>
      <c r="P150" s="6"/>
      <c r="Q150" s="5">
        <v>5000</v>
      </c>
      <c r="R150" s="6"/>
      <c r="S150" s="5">
        <v>5000</v>
      </c>
      <c r="T150" s="5">
        <v>5000</v>
      </c>
    </row>
    <row r="151" spans="1:20" x14ac:dyDescent="0.3">
      <c r="A151" s="2"/>
      <c r="B151" s="2"/>
      <c r="C151" s="2"/>
      <c r="D151" s="2"/>
      <c r="E151" s="2"/>
      <c r="F151" s="2" t="s">
        <v>152</v>
      </c>
      <c r="G151" s="2"/>
      <c r="H151" s="2"/>
      <c r="I151" s="2"/>
      <c r="J151" s="6"/>
      <c r="K151" s="6"/>
      <c r="L151" s="6"/>
      <c r="M151" s="6"/>
      <c r="N151" s="5">
        <v>1000</v>
      </c>
      <c r="O151" s="6"/>
      <c r="P151" s="6"/>
      <c r="Q151" s="5">
        <v>1000</v>
      </c>
      <c r="R151" s="6"/>
      <c r="S151" s="5">
        <v>1000</v>
      </c>
      <c r="T151" s="5">
        <v>1000</v>
      </c>
    </row>
    <row r="152" spans="1:20" ht="15" thickBot="1" x14ac:dyDescent="0.35">
      <c r="A152" s="2"/>
      <c r="B152" s="2"/>
      <c r="C152" s="2"/>
      <c r="D152" s="2"/>
      <c r="E152" s="2"/>
      <c r="F152" s="2" t="s">
        <v>153</v>
      </c>
      <c r="G152" s="2"/>
      <c r="H152" s="2"/>
      <c r="I152" s="2"/>
      <c r="J152" s="6"/>
      <c r="K152" s="6"/>
      <c r="L152" s="6"/>
      <c r="M152" s="6"/>
      <c r="N152" s="9"/>
      <c r="O152" s="6"/>
      <c r="P152" s="6"/>
      <c r="Q152" s="9"/>
      <c r="R152" s="6"/>
      <c r="S152" s="9"/>
      <c r="T152" s="9"/>
    </row>
    <row r="153" spans="1:20" x14ac:dyDescent="0.3">
      <c r="A153" s="2"/>
      <c r="B153" s="2"/>
      <c r="C153" s="2"/>
      <c r="D153" s="2"/>
      <c r="E153" s="2" t="s">
        <v>154</v>
      </c>
      <c r="F153" s="2"/>
      <c r="G153" s="2"/>
      <c r="H153" s="2"/>
      <c r="I153" s="2"/>
      <c r="J153" s="6"/>
      <c r="K153" s="6"/>
      <c r="L153" s="6"/>
      <c r="M153" s="6"/>
      <c r="N153" s="5">
        <f>ROUND(SUM(N149:N152),5)</f>
        <v>6000</v>
      </c>
      <c r="O153" s="6"/>
      <c r="P153" s="6"/>
      <c r="Q153" s="5">
        <f>ROUND(SUM(Q149:Q152),5)</f>
        <v>6000</v>
      </c>
      <c r="R153" s="6"/>
      <c r="S153" s="5">
        <f>ROUND(SUM(S149:S152),5)</f>
        <v>6000</v>
      </c>
      <c r="T153" s="5">
        <f>ROUND(SUM(T149:T152),5)</f>
        <v>6000</v>
      </c>
    </row>
    <row r="154" spans="1:20" x14ac:dyDescent="0.3">
      <c r="A154" s="2"/>
      <c r="B154" s="2"/>
      <c r="C154" s="2"/>
      <c r="D154" s="2"/>
      <c r="E154" s="2" t="s">
        <v>155</v>
      </c>
      <c r="F154" s="2"/>
      <c r="G154" s="2"/>
      <c r="H154" s="2"/>
      <c r="I154" s="2"/>
      <c r="J154" s="6"/>
      <c r="K154" s="6"/>
      <c r="L154" s="6"/>
      <c r="M154" s="6"/>
      <c r="N154" s="5"/>
      <c r="O154" s="6"/>
      <c r="P154" s="6"/>
      <c r="Q154" s="5"/>
      <c r="R154" s="6"/>
      <c r="S154" s="5"/>
      <c r="T154" s="5"/>
    </row>
    <row r="155" spans="1:20" x14ac:dyDescent="0.3">
      <c r="A155" s="2"/>
      <c r="B155" s="2"/>
      <c r="C155" s="2"/>
      <c r="D155" s="2"/>
      <c r="E155" s="2"/>
      <c r="F155" s="2" t="s">
        <v>156</v>
      </c>
      <c r="G155" s="2"/>
      <c r="H155" s="2"/>
      <c r="I155" s="2"/>
      <c r="J155" s="6"/>
      <c r="K155" s="6"/>
      <c r="L155" s="6"/>
      <c r="M155" s="6"/>
      <c r="N155" s="5">
        <v>6000</v>
      </c>
      <c r="O155" s="6"/>
      <c r="P155" s="6"/>
      <c r="Q155" s="5">
        <v>7200</v>
      </c>
      <c r="R155" s="6"/>
      <c r="S155" s="5">
        <v>7500</v>
      </c>
      <c r="T155" s="5">
        <v>0</v>
      </c>
    </row>
    <row r="156" spans="1:20" x14ac:dyDescent="0.3">
      <c r="A156" s="2"/>
      <c r="B156" s="2"/>
      <c r="C156" s="2"/>
      <c r="D156" s="2"/>
      <c r="E156" s="2"/>
      <c r="F156" s="2" t="s">
        <v>157</v>
      </c>
      <c r="G156" s="2"/>
      <c r="H156" s="2"/>
      <c r="I156" s="2"/>
      <c r="J156" s="6"/>
      <c r="K156" s="6"/>
      <c r="L156" s="6"/>
      <c r="M156" s="6"/>
      <c r="N156" s="5">
        <v>2000</v>
      </c>
      <c r="O156" s="6"/>
      <c r="P156" s="6"/>
      <c r="Q156" s="5">
        <v>2000</v>
      </c>
      <c r="R156" s="6"/>
      <c r="S156" s="5">
        <v>21697.06</v>
      </c>
      <c r="T156" s="5">
        <v>8000</v>
      </c>
    </row>
    <row r="157" spans="1:20" x14ac:dyDescent="0.3">
      <c r="A157" s="2"/>
      <c r="B157" s="2"/>
      <c r="C157" s="2"/>
      <c r="D157" s="2"/>
      <c r="E157" s="2"/>
      <c r="F157" s="2" t="s">
        <v>158</v>
      </c>
      <c r="G157" s="2"/>
      <c r="H157" s="2"/>
      <c r="I157" s="2"/>
      <c r="J157" s="6"/>
      <c r="K157" s="6"/>
      <c r="L157" s="6"/>
      <c r="M157" s="6"/>
      <c r="N157" s="5">
        <v>6000</v>
      </c>
      <c r="O157" s="6"/>
      <c r="P157" s="6"/>
      <c r="Q157" s="5">
        <v>7500</v>
      </c>
      <c r="R157" s="6"/>
      <c r="S157" s="5">
        <v>9500</v>
      </c>
      <c r="T157" s="5">
        <v>11000</v>
      </c>
    </row>
    <row r="158" spans="1:20" x14ac:dyDescent="0.3">
      <c r="A158" s="2"/>
      <c r="B158" s="2"/>
      <c r="C158" s="2"/>
      <c r="D158" s="2"/>
      <c r="E158" s="2"/>
      <c r="F158" s="2" t="s">
        <v>159</v>
      </c>
      <c r="G158" s="2"/>
      <c r="H158" s="2"/>
      <c r="I158" s="2"/>
      <c r="J158" s="6"/>
      <c r="K158" s="6"/>
      <c r="L158" s="6"/>
      <c r="M158" s="6"/>
      <c r="N158" s="5">
        <v>1800</v>
      </c>
      <c r="O158" s="6"/>
      <c r="P158" s="6"/>
      <c r="Q158" s="5">
        <v>1500</v>
      </c>
      <c r="R158" s="6"/>
      <c r="S158" s="5">
        <v>1500</v>
      </c>
      <c r="T158" s="5">
        <v>1500</v>
      </c>
    </row>
    <row r="159" spans="1:20" x14ac:dyDescent="0.3">
      <c r="A159" s="2"/>
      <c r="B159" s="2"/>
      <c r="C159" s="2"/>
      <c r="D159" s="2"/>
      <c r="E159" s="2"/>
      <c r="F159" s="2" t="s">
        <v>160</v>
      </c>
      <c r="G159" s="2"/>
      <c r="H159" s="2"/>
      <c r="I159" s="2"/>
      <c r="J159" s="6"/>
      <c r="K159" s="6"/>
      <c r="L159" s="6"/>
      <c r="M159" s="6"/>
      <c r="N159" s="5">
        <v>4751.6000000000004</v>
      </c>
      <c r="O159" s="6"/>
      <c r="P159" s="6"/>
      <c r="Q159" s="5">
        <v>5430</v>
      </c>
      <c r="R159" s="6"/>
      <c r="S159" s="5">
        <v>7500</v>
      </c>
      <c r="T159" s="5">
        <v>7500</v>
      </c>
    </row>
    <row r="160" spans="1:20" x14ac:dyDescent="0.3">
      <c r="A160" s="2"/>
      <c r="B160" s="2"/>
      <c r="C160" s="2"/>
      <c r="D160" s="2"/>
      <c r="E160" s="2"/>
      <c r="F160" s="2" t="s">
        <v>161</v>
      </c>
      <c r="G160" s="2"/>
      <c r="H160" s="2"/>
      <c r="I160" s="2"/>
      <c r="J160" s="6"/>
      <c r="K160" s="6"/>
      <c r="L160" s="6"/>
      <c r="M160" s="6"/>
      <c r="N160" s="5"/>
      <c r="O160" s="6"/>
      <c r="P160" s="6"/>
      <c r="Q160" s="5"/>
      <c r="R160" s="6"/>
      <c r="S160" s="5"/>
      <c r="T160" s="5"/>
    </row>
    <row r="161" spans="1:20" ht="15" thickBot="1" x14ac:dyDescent="0.35">
      <c r="A161" s="2"/>
      <c r="B161" s="2"/>
      <c r="C161" s="2"/>
      <c r="D161" s="2"/>
      <c r="E161" s="2"/>
      <c r="F161" s="2" t="s">
        <v>162</v>
      </c>
      <c r="G161" s="2"/>
      <c r="H161" s="2"/>
      <c r="I161" s="2"/>
      <c r="J161" s="6"/>
      <c r="K161" s="6"/>
      <c r="L161" s="6"/>
      <c r="M161" s="6"/>
      <c r="N161" s="9"/>
      <c r="O161" s="6"/>
      <c r="P161" s="6"/>
      <c r="Q161" s="9"/>
      <c r="R161" s="6"/>
      <c r="S161" s="9"/>
      <c r="T161" s="9"/>
    </row>
    <row r="162" spans="1:20" x14ac:dyDescent="0.3">
      <c r="A162" s="2"/>
      <c r="B162" s="2"/>
      <c r="C162" s="2"/>
      <c r="D162" s="2"/>
      <c r="E162" s="2" t="s">
        <v>163</v>
      </c>
      <c r="F162" s="2"/>
      <c r="G162" s="2"/>
      <c r="H162" s="2"/>
      <c r="I162" s="2"/>
      <c r="J162" s="6"/>
      <c r="K162" s="6"/>
      <c r="L162" s="6"/>
      <c r="M162" s="6"/>
      <c r="N162" s="5">
        <f>ROUND(SUM(N154:N161),5)</f>
        <v>20551.599999999999</v>
      </c>
      <c r="O162" s="6"/>
      <c r="P162" s="6"/>
      <c r="Q162" s="5">
        <f>ROUND(SUM(Q154:Q161),5)</f>
        <v>23630</v>
      </c>
      <c r="R162" s="6"/>
      <c r="S162" s="5">
        <f>ROUND(SUM(S154:S161),5)</f>
        <v>47697.06</v>
      </c>
      <c r="T162" s="5">
        <f>ROUND(SUM(T154:T161),5)</f>
        <v>28000</v>
      </c>
    </row>
    <row r="163" spans="1:20" x14ac:dyDescent="0.3">
      <c r="A163" s="2"/>
      <c r="B163" s="2"/>
      <c r="C163" s="2"/>
      <c r="D163" s="2"/>
      <c r="E163" s="2" t="s">
        <v>164</v>
      </c>
      <c r="F163" s="2"/>
      <c r="G163" s="2"/>
      <c r="H163" s="2"/>
      <c r="I163" s="2"/>
      <c r="J163" s="6"/>
      <c r="K163" s="6"/>
      <c r="L163" s="6"/>
      <c r="M163" s="6"/>
      <c r="N163" s="5"/>
      <c r="O163" s="6"/>
      <c r="P163" s="6"/>
      <c r="Q163" s="5"/>
      <c r="R163" s="6"/>
      <c r="S163" s="5"/>
      <c r="T163" s="5"/>
    </row>
    <row r="164" spans="1:20" x14ac:dyDescent="0.3">
      <c r="A164" s="2"/>
      <c r="B164" s="2"/>
      <c r="C164" s="2"/>
      <c r="D164" s="2"/>
      <c r="E164" s="2"/>
      <c r="F164" s="2" t="s">
        <v>165</v>
      </c>
      <c r="G164" s="2"/>
      <c r="H164" s="2"/>
      <c r="I164" s="2"/>
      <c r="J164" s="6"/>
      <c r="K164" s="6"/>
      <c r="L164" s="6"/>
      <c r="M164" s="6"/>
      <c r="N164" s="5"/>
      <c r="O164" s="6"/>
      <c r="P164" s="6"/>
      <c r="Q164" s="5"/>
      <c r="R164" s="6"/>
      <c r="S164" s="5"/>
      <c r="T164" s="5"/>
    </row>
    <row r="165" spans="1:20" x14ac:dyDescent="0.3">
      <c r="A165" s="2"/>
      <c r="B165" s="2"/>
      <c r="C165" s="2"/>
      <c r="D165" s="2"/>
      <c r="E165" s="2"/>
      <c r="F165" s="2" t="s">
        <v>166</v>
      </c>
      <c r="G165" s="2"/>
      <c r="H165" s="2"/>
      <c r="I165" s="2"/>
      <c r="J165" s="6"/>
      <c r="K165" s="6"/>
      <c r="L165" s="6"/>
      <c r="M165" s="6"/>
      <c r="N165" s="5">
        <v>2400</v>
      </c>
      <c r="O165" s="6"/>
      <c r="P165" s="6"/>
      <c r="Q165" s="5">
        <v>1000</v>
      </c>
      <c r="R165" s="6"/>
      <c r="S165" s="5">
        <v>1000</v>
      </c>
      <c r="T165" s="5">
        <v>1000</v>
      </c>
    </row>
    <row r="166" spans="1:20" x14ac:dyDescent="0.3">
      <c r="A166" s="2"/>
      <c r="B166" s="2"/>
      <c r="C166" s="2"/>
      <c r="D166" s="2"/>
      <c r="E166" s="2"/>
      <c r="F166" s="2" t="s">
        <v>167</v>
      </c>
      <c r="G166" s="2"/>
      <c r="H166" s="2"/>
      <c r="I166" s="2"/>
      <c r="J166" s="6"/>
      <c r="K166" s="6"/>
      <c r="L166" s="6"/>
      <c r="M166" s="6"/>
      <c r="N166" s="5"/>
      <c r="O166" s="6"/>
      <c r="P166" s="6"/>
      <c r="Q166" s="5"/>
      <c r="R166" s="6"/>
      <c r="S166" s="5"/>
      <c r="T166" s="5"/>
    </row>
    <row r="167" spans="1:20" x14ac:dyDescent="0.3">
      <c r="A167" s="2"/>
      <c r="B167" s="2"/>
      <c r="C167" s="2"/>
      <c r="D167" s="2"/>
      <c r="E167" s="2"/>
      <c r="F167" s="2" t="s">
        <v>168</v>
      </c>
      <c r="G167" s="2"/>
      <c r="H167" s="2"/>
      <c r="I167" s="2"/>
      <c r="J167" s="6"/>
      <c r="K167" s="6"/>
      <c r="L167" s="6"/>
      <c r="M167" s="6"/>
      <c r="N167" s="5">
        <v>5400</v>
      </c>
      <c r="O167" s="6"/>
      <c r="P167" s="6"/>
      <c r="Q167" s="5">
        <v>8000</v>
      </c>
      <c r="R167" s="6"/>
      <c r="S167" s="5">
        <v>8500</v>
      </c>
      <c r="T167" s="5">
        <v>8500</v>
      </c>
    </row>
    <row r="168" spans="1:20" x14ac:dyDescent="0.3">
      <c r="A168" s="2"/>
      <c r="B168" s="2"/>
      <c r="C168" s="2"/>
      <c r="D168" s="2"/>
      <c r="E168" s="2"/>
      <c r="F168" s="2" t="s">
        <v>169</v>
      </c>
      <c r="G168" s="2"/>
      <c r="H168" s="2"/>
      <c r="I168" s="2"/>
      <c r="J168" s="6"/>
      <c r="K168" s="6"/>
      <c r="L168" s="6"/>
      <c r="M168" s="6"/>
      <c r="N168" s="5"/>
      <c r="O168" s="6"/>
      <c r="P168" s="6"/>
      <c r="Q168" s="5"/>
      <c r="R168" s="6"/>
      <c r="S168" s="5"/>
      <c r="T168" s="5"/>
    </row>
    <row r="169" spans="1:20" x14ac:dyDescent="0.3">
      <c r="A169" s="2"/>
      <c r="B169" s="2"/>
      <c r="C169" s="2"/>
      <c r="D169" s="2"/>
      <c r="E169" s="2"/>
      <c r="F169" s="2"/>
      <c r="G169" s="2" t="s">
        <v>170</v>
      </c>
      <c r="H169" s="2"/>
      <c r="I169" s="2"/>
      <c r="J169" s="6"/>
      <c r="K169" s="6"/>
      <c r="L169" s="6"/>
      <c r="M169" s="6"/>
      <c r="N169" s="5"/>
      <c r="O169" s="6"/>
      <c r="P169" s="6"/>
      <c r="Q169" s="5">
        <v>6000</v>
      </c>
      <c r="R169" s="6"/>
      <c r="S169" s="5">
        <v>6000</v>
      </c>
      <c r="T169" s="5">
        <v>6000</v>
      </c>
    </row>
    <row r="170" spans="1:20" x14ac:dyDescent="0.3">
      <c r="A170" s="2"/>
      <c r="B170" s="2"/>
      <c r="C170" s="2"/>
      <c r="D170" s="2"/>
      <c r="E170" s="2"/>
      <c r="F170" s="2"/>
      <c r="G170" s="2" t="s">
        <v>171</v>
      </c>
      <c r="H170" s="2"/>
      <c r="I170" s="2"/>
      <c r="J170" s="6"/>
      <c r="K170" s="6"/>
      <c r="L170" s="6"/>
      <c r="M170" s="6"/>
      <c r="N170" s="5">
        <v>5000</v>
      </c>
      <c r="O170" s="6"/>
      <c r="P170" s="6"/>
      <c r="Q170" s="5">
        <v>8000</v>
      </c>
      <c r="R170" s="6"/>
      <c r="S170" s="5">
        <v>8000</v>
      </c>
      <c r="T170" s="5">
        <v>11208</v>
      </c>
    </row>
    <row r="171" spans="1:20" x14ac:dyDescent="0.3">
      <c r="A171" s="2"/>
      <c r="B171" s="2"/>
      <c r="C171" s="2"/>
      <c r="D171" s="2"/>
      <c r="E171" s="2"/>
      <c r="F171" s="2"/>
      <c r="G171" s="2" t="s">
        <v>172</v>
      </c>
      <c r="H171" s="2"/>
      <c r="I171" s="2"/>
      <c r="J171" s="6"/>
      <c r="K171" s="6"/>
      <c r="L171" s="6"/>
      <c r="M171" s="6"/>
      <c r="N171" s="5">
        <v>10000</v>
      </c>
      <c r="O171" s="6"/>
      <c r="P171" s="6"/>
      <c r="Q171" s="5">
        <v>5000</v>
      </c>
      <c r="R171" s="6"/>
      <c r="S171" s="5">
        <v>12000</v>
      </c>
      <c r="T171" s="5">
        <v>12000</v>
      </c>
    </row>
    <row r="172" spans="1:20" x14ac:dyDescent="0.3">
      <c r="A172" s="2"/>
      <c r="B172" s="2"/>
      <c r="C172" s="2"/>
      <c r="D172" s="2"/>
      <c r="E172" s="2"/>
      <c r="F172" s="2"/>
      <c r="G172" s="2" t="s">
        <v>173</v>
      </c>
      <c r="H172" s="2"/>
      <c r="I172" s="2"/>
      <c r="J172" s="6"/>
      <c r="K172" s="6"/>
      <c r="L172" s="6"/>
      <c r="M172" s="6"/>
      <c r="N172" s="5">
        <v>25000</v>
      </c>
      <c r="O172" s="6"/>
      <c r="P172" s="6"/>
      <c r="Q172" s="5">
        <v>15000</v>
      </c>
      <c r="R172" s="6"/>
      <c r="S172" s="5">
        <v>25000</v>
      </c>
      <c r="T172" s="5">
        <v>25000</v>
      </c>
    </row>
    <row r="173" spans="1:20" x14ac:dyDescent="0.3">
      <c r="A173" s="2"/>
      <c r="B173" s="2"/>
      <c r="C173" s="2"/>
      <c r="D173" s="2"/>
      <c r="E173" s="2"/>
      <c r="F173" s="2"/>
      <c r="G173" s="2" t="s">
        <v>174</v>
      </c>
      <c r="H173" s="2"/>
      <c r="I173" s="2"/>
      <c r="J173" s="6"/>
      <c r="K173" s="6"/>
      <c r="L173" s="6"/>
      <c r="M173" s="6"/>
      <c r="N173" s="5">
        <v>3000</v>
      </c>
      <c r="O173" s="6"/>
      <c r="P173" s="6"/>
      <c r="Q173" s="5">
        <v>1500</v>
      </c>
      <c r="R173" s="6"/>
      <c r="S173" s="5">
        <v>1500</v>
      </c>
      <c r="T173" s="5">
        <v>1500</v>
      </c>
    </row>
    <row r="174" spans="1:20" x14ac:dyDescent="0.3">
      <c r="A174" s="2"/>
      <c r="B174" s="2"/>
      <c r="C174" s="2"/>
      <c r="D174" s="2"/>
      <c r="E174" s="2"/>
      <c r="F174" s="2"/>
      <c r="G174" s="2" t="s">
        <v>175</v>
      </c>
      <c r="H174" s="2"/>
      <c r="I174" s="2"/>
      <c r="J174" s="6"/>
      <c r="K174" s="6"/>
      <c r="L174" s="6"/>
      <c r="M174" s="6"/>
      <c r="N174" s="5">
        <v>2400</v>
      </c>
      <c r="O174" s="6"/>
      <c r="P174" s="6"/>
      <c r="Q174" s="5">
        <v>1000</v>
      </c>
      <c r="R174" s="6"/>
      <c r="S174" s="5">
        <v>1000</v>
      </c>
      <c r="T174" s="5">
        <v>1000</v>
      </c>
    </row>
    <row r="175" spans="1:20" x14ac:dyDescent="0.3">
      <c r="A175" s="2"/>
      <c r="B175" s="2"/>
      <c r="C175" s="2"/>
      <c r="D175" s="2"/>
      <c r="E175" s="2"/>
      <c r="F175" s="2"/>
      <c r="G175" s="2" t="s">
        <v>176</v>
      </c>
      <c r="H175" s="2"/>
      <c r="I175" s="2"/>
      <c r="J175" s="6"/>
      <c r="K175" s="6"/>
      <c r="L175" s="6"/>
      <c r="M175" s="6"/>
      <c r="N175" s="5">
        <v>7200</v>
      </c>
      <c r="O175" s="6"/>
      <c r="P175" s="6"/>
      <c r="Q175" s="5">
        <v>3600</v>
      </c>
      <c r="R175" s="6"/>
      <c r="S175" s="5">
        <v>3600</v>
      </c>
      <c r="T175" s="5">
        <v>3600</v>
      </c>
    </row>
    <row r="176" spans="1:20" x14ac:dyDescent="0.3">
      <c r="A176" s="2"/>
      <c r="B176" s="2"/>
      <c r="C176" s="2"/>
      <c r="D176" s="2"/>
      <c r="E176" s="2"/>
      <c r="F176" s="2"/>
      <c r="G176" s="2" t="s">
        <v>177</v>
      </c>
      <c r="H176" s="2"/>
      <c r="I176" s="2"/>
      <c r="J176" s="6"/>
      <c r="K176" s="6"/>
      <c r="L176" s="6"/>
      <c r="M176" s="6"/>
      <c r="N176" s="5">
        <v>5000</v>
      </c>
      <c r="O176" s="6"/>
      <c r="P176" s="6"/>
      <c r="Q176" s="5">
        <v>3000</v>
      </c>
      <c r="R176" s="6"/>
      <c r="S176" s="5">
        <v>3000</v>
      </c>
      <c r="T176" s="5">
        <v>3000</v>
      </c>
    </row>
    <row r="177" spans="1:20" x14ac:dyDescent="0.3">
      <c r="A177" s="2"/>
      <c r="B177" s="2"/>
      <c r="C177" s="2"/>
      <c r="D177" s="2"/>
      <c r="E177" s="2"/>
      <c r="F177" s="2"/>
      <c r="G177" s="2" t="s">
        <v>178</v>
      </c>
      <c r="H177" s="2"/>
      <c r="I177" s="2"/>
      <c r="J177" s="6"/>
      <c r="K177" s="6"/>
      <c r="L177" s="6"/>
      <c r="M177" s="6"/>
      <c r="N177" s="5"/>
      <c r="O177" s="6"/>
      <c r="P177" s="6"/>
      <c r="Q177" s="5"/>
      <c r="R177" s="6"/>
      <c r="S177" s="5"/>
      <c r="T177" s="5"/>
    </row>
    <row r="178" spans="1:20" x14ac:dyDescent="0.3">
      <c r="A178" s="2"/>
      <c r="B178" s="2"/>
      <c r="C178" s="2"/>
      <c r="D178" s="2"/>
      <c r="E178" s="2"/>
      <c r="F178" s="2"/>
      <c r="G178" s="2" t="s">
        <v>179</v>
      </c>
      <c r="H178" s="2"/>
      <c r="I178" s="2"/>
      <c r="J178" s="6"/>
      <c r="K178" s="6"/>
      <c r="L178" s="6"/>
      <c r="M178" s="6"/>
      <c r="N178" s="5"/>
      <c r="O178" s="6"/>
      <c r="P178" s="6"/>
      <c r="Q178" s="5"/>
      <c r="R178" s="6"/>
      <c r="S178" s="5">
        <v>1000</v>
      </c>
      <c r="T178" s="5">
        <v>1000</v>
      </c>
    </row>
    <row r="179" spans="1:20" x14ac:dyDescent="0.3">
      <c r="A179" s="2"/>
      <c r="B179" s="2"/>
      <c r="C179" s="2"/>
      <c r="D179" s="2"/>
      <c r="E179" s="2"/>
      <c r="F179" s="2"/>
      <c r="G179" s="2" t="s">
        <v>180</v>
      </c>
      <c r="H179" s="2"/>
      <c r="I179" s="2"/>
      <c r="J179" s="6"/>
      <c r="K179" s="6"/>
      <c r="L179" s="6"/>
      <c r="M179" s="6"/>
      <c r="N179" s="5"/>
      <c r="O179" s="6"/>
      <c r="P179" s="6"/>
      <c r="Q179" s="5"/>
      <c r="R179" s="6"/>
      <c r="S179" s="5"/>
      <c r="T179" s="5"/>
    </row>
    <row r="180" spans="1:20" ht="15" thickBot="1" x14ac:dyDescent="0.35">
      <c r="A180" s="2"/>
      <c r="B180" s="2"/>
      <c r="C180" s="2"/>
      <c r="D180" s="2"/>
      <c r="E180" s="2"/>
      <c r="F180" s="2"/>
      <c r="G180" s="2" t="s">
        <v>181</v>
      </c>
      <c r="H180" s="2"/>
      <c r="I180" s="2"/>
      <c r="J180" s="6"/>
      <c r="K180" s="6"/>
      <c r="L180" s="6"/>
      <c r="M180" s="6"/>
      <c r="N180" s="9">
        <v>6000</v>
      </c>
      <c r="O180" s="6"/>
      <c r="P180" s="6"/>
      <c r="Q180" s="9"/>
      <c r="R180" s="6"/>
      <c r="S180" s="9"/>
      <c r="T180" s="9"/>
    </row>
    <row r="181" spans="1:20" x14ac:dyDescent="0.3">
      <c r="A181" s="2"/>
      <c r="B181" s="2"/>
      <c r="C181" s="2"/>
      <c r="D181" s="2"/>
      <c r="E181" s="2"/>
      <c r="F181" s="2" t="s">
        <v>182</v>
      </c>
      <c r="G181" s="2"/>
      <c r="H181" s="2"/>
      <c r="I181" s="2"/>
      <c r="J181" s="6"/>
      <c r="K181" s="6"/>
      <c r="L181" s="6"/>
      <c r="M181" s="6"/>
      <c r="N181" s="5">
        <f>ROUND(SUM(N168:N180),5)</f>
        <v>63600</v>
      </c>
      <c r="O181" s="6"/>
      <c r="P181" s="6"/>
      <c r="Q181" s="5">
        <f>ROUND(SUM(Q168:Q180),5)</f>
        <v>43100</v>
      </c>
      <c r="R181" s="6"/>
      <c r="S181" s="5">
        <f>ROUND(SUM(S168:S180),5)</f>
        <v>61100</v>
      </c>
      <c r="T181" s="5">
        <f>ROUND(SUM(T168:T180),5)</f>
        <v>64308</v>
      </c>
    </row>
    <row r="182" spans="1:20" x14ac:dyDescent="0.3">
      <c r="A182" s="2"/>
      <c r="B182" s="2"/>
      <c r="C182" s="2"/>
      <c r="D182" s="2"/>
      <c r="E182" s="2"/>
      <c r="F182" s="2" t="s">
        <v>183</v>
      </c>
      <c r="G182" s="2"/>
      <c r="H182" s="2"/>
      <c r="I182" s="2"/>
      <c r="J182" s="6"/>
      <c r="K182" s="6"/>
      <c r="L182" s="6"/>
      <c r="M182" s="6"/>
      <c r="N182" s="5"/>
      <c r="O182" s="6"/>
      <c r="P182" s="6"/>
      <c r="Q182" s="5"/>
      <c r="R182" s="6"/>
      <c r="S182" s="5"/>
      <c r="T182" s="5"/>
    </row>
    <row r="183" spans="1:20" x14ac:dyDescent="0.3">
      <c r="A183" s="2"/>
      <c r="B183" s="2"/>
      <c r="C183" s="2"/>
      <c r="D183" s="2"/>
      <c r="E183" s="2"/>
      <c r="F183" s="2"/>
      <c r="G183" s="2" t="s">
        <v>184</v>
      </c>
      <c r="H183" s="2"/>
      <c r="I183" s="2"/>
      <c r="J183" s="6"/>
      <c r="K183" s="6"/>
      <c r="L183" s="6"/>
      <c r="M183" s="6"/>
      <c r="N183" s="5"/>
      <c r="O183" s="6"/>
      <c r="P183" s="6"/>
      <c r="Q183" s="5"/>
      <c r="R183" s="6"/>
      <c r="S183" s="5"/>
      <c r="T183" s="5"/>
    </row>
    <row r="184" spans="1:20" x14ac:dyDescent="0.3">
      <c r="A184" s="2"/>
      <c r="B184" s="2"/>
      <c r="C184" s="2"/>
      <c r="D184" s="2"/>
      <c r="E184" s="2"/>
      <c r="F184" s="2"/>
      <c r="G184" s="2" t="s">
        <v>185</v>
      </c>
      <c r="H184" s="2"/>
      <c r="I184" s="2"/>
      <c r="J184" s="6"/>
      <c r="K184" s="6"/>
      <c r="L184" s="6"/>
      <c r="M184" s="6"/>
      <c r="N184" s="5"/>
      <c r="O184" s="6"/>
      <c r="P184" s="6"/>
      <c r="Q184" s="5"/>
      <c r="R184" s="6"/>
      <c r="S184" s="5"/>
      <c r="T184" s="5"/>
    </row>
    <row r="185" spans="1:20" x14ac:dyDescent="0.3">
      <c r="A185" s="2"/>
      <c r="B185" s="2"/>
      <c r="C185" s="2"/>
      <c r="D185" s="2"/>
      <c r="E185" s="2"/>
      <c r="F185" s="2"/>
      <c r="G185" s="2" t="s">
        <v>186</v>
      </c>
      <c r="H185" s="2"/>
      <c r="I185" s="2"/>
      <c r="J185" s="6"/>
      <c r="K185" s="6"/>
      <c r="L185" s="6"/>
      <c r="M185" s="6"/>
      <c r="N185" s="5"/>
      <c r="O185" s="6"/>
      <c r="P185" s="6"/>
      <c r="Q185" s="5"/>
      <c r="R185" s="6"/>
      <c r="S185" s="5"/>
      <c r="T185" s="5"/>
    </row>
    <row r="186" spans="1:20" x14ac:dyDescent="0.3">
      <c r="A186" s="2"/>
      <c r="B186" s="2"/>
      <c r="C186" s="2"/>
      <c r="D186" s="2"/>
      <c r="E186" s="2"/>
      <c r="F186" s="2"/>
      <c r="G186" s="2" t="s">
        <v>187</v>
      </c>
      <c r="H186" s="2"/>
      <c r="I186" s="2"/>
      <c r="J186" s="6"/>
      <c r="K186" s="6"/>
      <c r="L186" s="6"/>
      <c r="M186" s="6"/>
      <c r="N186" s="5"/>
      <c r="O186" s="6"/>
      <c r="P186" s="6"/>
      <c r="Q186" s="5"/>
      <c r="R186" s="6"/>
      <c r="S186" s="5"/>
      <c r="T186" s="5"/>
    </row>
    <row r="187" spans="1:20" x14ac:dyDescent="0.3">
      <c r="A187" s="2"/>
      <c r="B187" s="2"/>
      <c r="C187" s="2"/>
      <c r="D187" s="2"/>
      <c r="E187" s="2"/>
      <c r="F187" s="2"/>
      <c r="G187" s="2" t="s">
        <v>188</v>
      </c>
      <c r="H187" s="2"/>
      <c r="I187" s="2"/>
      <c r="J187" s="6"/>
      <c r="K187" s="6"/>
      <c r="L187" s="6"/>
      <c r="M187" s="6"/>
      <c r="N187" s="5"/>
      <c r="O187" s="6"/>
      <c r="P187" s="6"/>
      <c r="Q187" s="5"/>
      <c r="R187" s="6"/>
      <c r="S187" s="5"/>
      <c r="T187" s="5"/>
    </row>
    <row r="188" spans="1:20" x14ac:dyDescent="0.3">
      <c r="A188" s="2"/>
      <c r="B188" s="2"/>
      <c r="C188" s="2"/>
      <c r="D188" s="2"/>
      <c r="E188" s="2"/>
      <c r="F188" s="2"/>
      <c r="G188" s="2" t="s">
        <v>189</v>
      </c>
      <c r="H188" s="2"/>
      <c r="I188" s="2"/>
      <c r="J188" s="6"/>
      <c r="K188" s="6"/>
      <c r="L188" s="6"/>
      <c r="M188" s="6"/>
      <c r="N188" s="5"/>
      <c r="O188" s="6"/>
      <c r="P188" s="6"/>
      <c r="Q188" s="5"/>
      <c r="R188" s="6"/>
      <c r="S188" s="5"/>
      <c r="T188" s="5"/>
    </row>
    <row r="189" spans="1:20" x14ac:dyDescent="0.3">
      <c r="A189" s="2"/>
      <c r="B189" s="2"/>
      <c r="C189" s="2"/>
      <c r="D189" s="2"/>
      <c r="E189" s="2"/>
      <c r="F189" s="2"/>
      <c r="G189" s="2" t="s">
        <v>190</v>
      </c>
      <c r="H189" s="2"/>
      <c r="I189" s="2"/>
      <c r="J189" s="6"/>
      <c r="K189" s="6"/>
      <c r="L189" s="6"/>
      <c r="M189" s="6"/>
      <c r="N189" s="5"/>
      <c r="O189" s="6"/>
      <c r="P189" s="6"/>
      <c r="Q189" s="5"/>
      <c r="R189" s="6"/>
      <c r="S189" s="5"/>
      <c r="T189" s="5"/>
    </row>
    <row r="190" spans="1:20" x14ac:dyDescent="0.3">
      <c r="A190" s="2"/>
      <c r="B190" s="2"/>
      <c r="C190" s="2"/>
      <c r="D190" s="2"/>
      <c r="E190" s="2"/>
      <c r="F190" s="2"/>
      <c r="G190" s="2" t="s">
        <v>191</v>
      </c>
      <c r="H190" s="2"/>
      <c r="I190" s="2"/>
      <c r="J190" s="6"/>
      <c r="K190" s="6"/>
      <c r="L190" s="6"/>
      <c r="M190" s="6"/>
      <c r="N190" s="5"/>
      <c r="O190" s="6"/>
      <c r="P190" s="6"/>
      <c r="Q190" s="5"/>
      <c r="R190" s="6"/>
      <c r="S190" s="5"/>
      <c r="T190" s="5"/>
    </row>
    <row r="191" spans="1:20" x14ac:dyDescent="0.3">
      <c r="A191" s="2"/>
      <c r="B191" s="2"/>
      <c r="C191" s="2"/>
      <c r="D191" s="2"/>
      <c r="E191" s="2"/>
      <c r="F191" s="2"/>
      <c r="G191" s="2" t="s">
        <v>192</v>
      </c>
      <c r="H191" s="2"/>
      <c r="I191" s="2"/>
      <c r="J191" s="6"/>
      <c r="K191" s="6"/>
      <c r="L191" s="6"/>
      <c r="M191" s="6"/>
      <c r="N191" s="5"/>
      <c r="O191" s="6"/>
      <c r="P191" s="6"/>
      <c r="Q191" s="5"/>
      <c r="R191" s="6"/>
      <c r="S191" s="5"/>
      <c r="T191" s="5"/>
    </row>
    <row r="192" spans="1:20" x14ac:dyDescent="0.3">
      <c r="A192" s="2"/>
      <c r="B192" s="2"/>
      <c r="C192" s="2"/>
      <c r="D192" s="2"/>
      <c r="E192" s="2"/>
      <c r="F192" s="2"/>
      <c r="G192" s="2" t="s">
        <v>193</v>
      </c>
      <c r="H192" s="2"/>
      <c r="I192" s="2"/>
      <c r="J192" s="6"/>
      <c r="K192" s="6"/>
      <c r="L192" s="6"/>
      <c r="M192" s="6"/>
      <c r="N192" s="5"/>
      <c r="O192" s="6"/>
      <c r="P192" s="6"/>
      <c r="Q192" s="5"/>
      <c r="R192" s="6"/>
      <c r="S192" s="5"/>
      <c r="T192" s="5"/>
    </row>
    <row r="193" spans="1:20" x14ac:dyDescent="0.3">
      <c r="A193" s="2"/>
      <c r="B193" s="2"/>
      <c r="C193" s="2"/>
      <c r="D193" s="2"/>
      <c r="E193" s="2"/>
      <c r="F193" s="2"/>
      <c r="G193" s="2" t="s">
        <v>194</v>
      </c>
      <c r="H193" s="2"/>
      <c r="I193" s="2"/>
      <c r="J193" s="6"/>
      <c r="K193" s="6"/>
      <c r="L193" s="6"/>
      <c r="M193" s="6"/>
      <c r="N193" s="5"/>
      <c r="O193" s="6"/>
      <c r="P193" s="6"/>
      <c r="Q193" s="5"/>
      <c r="R193" s="6"/>
      <c r="S193" s="5"/>
      <c r="T193" s="5"/>
    </row>
    <row r="194" spans="1:20" x14ac:dyDescent="0.3">
      <c r="A194" s="2"/>
      <c r="B194" s="2"/>
      <c r="C194" s="2"/>
      <c r="D194" s="2"/>
      <c r="E194" s="2"/>
      <c r="F194" s="2"/>
      <c r="G194" s="2" t="s">
        <v>195</v>
      </c>
      <c r="H194" s="2"/>
      <c r="I194" s="2"/>
      <c r="J194" s="6"/>
      <c r="K194" s="6"/>
      <c r="L194" s="6"/>
      <c r="M194" s="6"/>
      <c r="N194" s="5"/>
      <c r="O194" s="6"/>
      <c r="P194" s="6"/>
      <c r="Q194" s="5"/>
      <c r="R194" s="6"/>
      <c r="S194" s="5"/>
      <c r="T194" s="5"/>
    </row>
    <row r="195" spans="1:20" x14ac:dyDescent="0.3">
      <c r="A195" s="2"/>
      <c r="B195" s="2"/>
      <c r="C195" s="2"/>
      <c r="D195" s="2"/>
      <c r="E195" s="2"/>
      <c r="F195" s="2"/>
      <c r="G195" s="2" t="s">
        <v>196</v>
      </c>
      <c r="H195" s="2"/>
      <c r="I195" s="2"/>
      <c r="J195" s="6"/>
      <c r="K195" s="6"/>
      <c r="L195" s="6"/>
      <c r="M195" s="6"/>
      <c r="N195" s="5"/>
      <c r="O195" s="6"/>
      <c r="P195" s="6"/>
      <c r="Q195" s="5"/>
      <c r="R195" s="6"/>
      <c r="S195" s="5"/>
      <c r="T195" s="5"/>
    </row>
    <row r="196" spans="1:20" x14ac:dyDescent="0.3">
      <c r="A196" s="2"/>
      <c r="B196" s="2"/>
      <c r="C196" s="2"/>
      <c r="D196" s="2"/>
      <c r="E196" s="2"/>
      <c r="F196" s="2"/>
      <c r="G196" s="2" t="s">
        <v>197</v>
      </c>
      <c r="H196" s="2"/>
      <c r="I196" s="2"/>
      <c r="J196" s="6"/>
      <c r="K196" s="6"/>
      <c r="L196" s="6"/>
      <c r="M196" s="6"/>
      <c r="N196" s="5"/>
      <c r="O196" s="6"/>
      <c r="P196" s="6"/>
      <c r="Q196" s="5"/>
      <c r="R196" s="6"/>
      <c r="S196" s="5"/>
      <c r="T196" s="5"/>
    </row>
    <row r="197" spans="1:20" x14ac:dyDescent="0.3">
      <c r="A197" s="2"/>
      <c r="B197" s="2"/>
      <c r="C197" s="2"/>
      <c r="D197" s="2"/>
      <c r="E197" s="2"/>
      <c r="F197" s="2"/>
      <c r="G197" s="2" t="s">
        <v>198</v>
      </c>
      <c r="H197" s="2"/>
      <c r="I197" s="2"/>
      <c r="J197" s="6"/>
      <c r="K197" s="6"/>
      <c r="L197" s="6"/>
      <c r="M197" s="6"/>
      <c r="N197" s="5"/>
      <c r="O197" s="6"/>
      <c r="P197" s="6"/>
      <c r="Q197" s="5"/>
      <c r="R197" s="6"/>
      <c r="S197" s="5"/>
      <c r="T197" s="5"/>
    </row>
    <row r="198" spans="1:20" x14ac:dyDescent="0.3">
      <c r="A198" s="2"/>
      <c r="B198" s="2"/>
      <c r="C198" s="2"/>
      <c r="D198" s="2"/>
      <c r="E198" s="2"/>
      <c r="F198" s="2"/>
      <c r="G198" s="2" t="s">
        <v>199</v>
      </c>
      <c r="H198" s="2"/>
      <c r="I198" s="2"/>
      <c r="J198" s="6"/>
      <c r="K198" s="6"/>
      <c r="L198" s="6"/>
      <c r="M198" s="6"/>
      <c r="N198" s="5"/>
      <c r="O198" s="6"/>
      <c r="P198" s="6"/>
      <c r="Q198" s="5"/>
      <c r="R198" s="6"/>
      <c r="S198" s="5"/>
      <c r="T198" s="5"/>
    </row>
    <row r="199" spans="1:20" x14ac:dyDescent="0.3">
      <c r="A199" s="2"/>
      <c r="B199" s="2"/>
      <c r="C199" s="2"/>
      <c r="D199" s="2"/>
      <c r="E199" s="2"/>
      <c r="F199" s="2"/>
      <c r="G199" s="2" t="s">
        <v>200</v>
      </c>
      <c r="H199" s="2"/>
      <c r="I199" s="2"/>
      <c r="J199" s="6"/>
      <c r="K199" s="6"/>
      <c r="L199" s="6"/>
      <c r="M199" s="6"/>
      <c r="N199" s="5"/>
      <c r="O199" s="6"/>
      <c r="P199" s="6"/>
      <c r="Q199" s="5"/>
      <c r="R199" s="6"/>
      <c r="S199" s="5"/>
      <c r="T199" s="5"/>
    </row>
    <row r="200" spans="1:20" x14ac:dyDescent="0.3">
      <c r="A200" s="2"/>
      <c r="B200" s="2"/>
      <c r="C200" s="2"/>
      <c r="D200" s="2"/>
      <c r="E200" s="2"/>
      <c r="F200" s="2"/>
      <c r="G200" s="2" t="s">
        <v>201</v>
      </c>
      <c r="H200" s="2"/>
      <c r="I200" s="2"/>
      <c r="J200" s="6"/>
      <c r="K200" s="6"/>
      <c r="L200" s="6"/>
      <c r="M200" s="6"/>
      <c r="N200" s="5"/>
      <c r="O200" s="6"/>
      <c r="P200" s="6"/>
      <c r="Q200" s="5"/>
      <c r="R200" s="6"/>
      <c r="S200" s="5"/>
      <c r="T200" s="5"/>
    </row>
    <row r="201" spans="1:20" x14ac:dyDescent="0.3">
      <c r="A201" s="2"/>
      <c r="B201" s="2"/>
      <c r="C201" s="2"/>
      <c r="D201" s="2"/>
      <c r="E201" s="2"/>
      <c r="F201" s="2"/>
      <c r="G201" s="2" t="s">
        <v>202</v>
      </c>
      <c r="H201" s="2"/>
      <c r="I201" s="2"/>
      <c r="J201" s="6"/>
      <c r="K201" s="6"/>
      <c r="L201" s="6"/>
      <c r="M201" s="6"/>
      <c r="N201" s="5"/>
      <c r="O201" s="6"/>
      <c r="P201" s="6"/>
      <c r="Q201" s="5"/>
      <c r="R201" s="6"/>
      <c r="S201" s="5"/>
      <c r="T201" s="5"/>
    </row>
    <row r="202" spans="1:20" x14ac:dyDescent="0.3">
      <c r="A202" s="2"/>
      <c r="B202" s="2"/>
      <c r="C202" s="2"/>
      <c r="D202" s="2"/>
      <c r="E202" s="2"/>
      <c r="F202" s="2"/>
      <c r="G202" s="2" t="s">
        <v>203</v>
      </c>
      <c r="H202" s="2"/>
      <c r="I202" s="2"/>
      <c r="J202" s="6"/>
      <c r="K202" s="6"/>
      <c r="L202" s="6"/>
      <c r="M202" s="6"/>
      <c r="N202" s="5"/>
      <c r="O202" s="6"/>
      <c r="P202" s="6"/>
      <c r="Q202" s="5"/>
      <c r="R202" s="6"/>
      <c r="S202" s="5"/>
      <c r="T202" s="5"/>
    </row>
    <row r="203" spans="1:20" x14ac:dyDescent="0.3">
      <c r="A203" s="2"/>
      <c r="B203" s="2"/>
      <c r="C203" s="2"/>
      <c r="D203" s="2"/>
      <c r="E203" s="2"/>
      <c r="F203" s="2"/>
      <c r="G203" s="2" t="s">
        <v>204</v>
      </c>
      <c r="H203" s="2"/>
      <c r="I203" s="2"/>
      <c r="J203" s="6"/>
      <c r="K203" s="6"/>
      <c r="L203" s="6"/>
      <c r="M203" s="6"/>
      <c r="N203" s="5"/>
      <c r="O203" s="6"/>
      <c r="P203" s="6"/>
      <c r="Q203" s="5"/>
      <c r="R203" s="6"/>
      <c r="S203" s="5"/>
      <c r="T203" s="5"/>
    </row>
    <row r="204" spans="1:20" ht="15" thickBot="1" x14ac:dyDescent="0.35">
      <c r="A204" s="2"/>
      <c r="B204" s="2"/>
      <c r="C204" s="2"/>
      <c r="D204" s="2"/>
      <c r="E204" s="2"/>
      <c r="F204" s="2"/>
      <c r="G204" s="2" t="s">
        <v>205</v>
      </c>
      <c r="H204" s="2"/>
      <c r="I204" s="2"/>
      <c r="J204" s="6"/>
      <c r="K204" s="6"/>
      <c r="L204" s="6"/>
      <c r="M204" s="6"/>
      <c r="N204" s="5">
        <v>40000</v>
      </c>
      <c r="O204" s="6"/>
      <c r="P204" s="6"/>
      <c r="Q204" s="5">
        <v>35000</v>
      </c>
      <c r="R204" s="6"/>
      <c r="S204" s="5">
        <v>30000</v>
      </c>
      <c r="T204" s="5">
        <v>30000</v>
      </c>
    </row>
    <row r="205" spans="1:20" ht="15" thickBot="1" x14ac:dyDescent="0.35">
      <c r="A205" s="2"/>
      <c r="B205" s="2"/>
      <c r="C205" s="2"/>
      <c r="D205" s="2"/>
      <c r="E205" s="2"/>
      <c r="F205" s="2" t="s">
        <v>206</v>
      </c>
      <c r="G205" s="2"/>
      <c r="H205" s="2"/>
      <c r="I205" s="2"/>
      <c r="J205" s="6"/>
      <c r="K205" s="6"/>
      <c r="L205" s="6"/>
      <c r="M205" s="6"/>
      <c r="N205" s="8">
        <f>ROUND(SUM(N182:N204),5)</f>
        <v>40000</v>
      </c>
      <c r="O205" s="6"/>
      <c r="P205" s="6"/>
      <c r="Q205" s="8">
        <f>ROUND(SUM(Q182:Q204),5)</f>
        <v>35000</v>
      </c>
      <c r="R205" s="6"/>
      <c r="S205" s="8">
        <f>ROUND(SUM(S182:S204),5)</f>
        <v>30000</v>
      </c>
      <c r="T205" s="8">
        <f>ROUND(SUM(T182:T204),5)</f>
        <v>30000</v>
      </c>
    </row>
    <row r="206" spans="1:20" x14ac:dyDescent="0.3">
      <c r="A206" s="2"/>
      <c r="B206" s="2"/>
      <c r="C206" s="2"/>
      <c r="D206" s="2"/>
      <c r="E206" s="2" t="s">
        <v>207</v>
      </c>
      <c r="F206" s="2"/>
      <c r="G206" s="2"/>
      <c r="H206" s="2"/>
      <c r="I206" s="2"/>
      <c r="J206" s="6"/>
      <c r="K206" s="6"/>
      <c r="L206" s="6"/>
      <c r="M206" s="6"/>
      <c r="N206" s="5">
        <f>ROUND(SUM(N163:N167)+N181+N205,5)</f>
        <v>111400</v>
      </c>
      <c r="O206" s="6"/>
      <c r="P206" s="6"/>
      <c r="Q206" s="5">
        <f>ROUND(SUM(Q163:Q167)+Q181+Q205,5)</f>
        <v>87100</v>
      </c>
      <c r="R206" s="6"/>
      <c r="S206" s="5">
        <f>ROUND(SUM(S163:S167)+S181+S205,5)</f>
        <v>100600</v>
      </c>
      <c r="T206" s="5">
        <f>ROUND(SUM(T163:T167)+T181+T205,5)</f>
        <v>103808</v>
      </c>
    </row>
    <row r="207" spans="1:20" x14ac:dyDescent="0.3">
      <c r="A207" s="2"/>
      <c r="B207" s="2"/>
      <c r="C207" s="2"/>
      <c r="D207" s="2"/>
      <c r="E207" s="2" t="s">
        <v>208</v>
      </c>
      <c r="F207" s="2"/>
      <c r="G207" s="2"/>
      <c r="H207" s="2"/>
      <c r="I207" s="2"/>
      <c r="J207" s="6"/>
      <c r="K207" s="6"/>
      <c r="L207" s="6"/>
      <c r="M207" s="6"/>
      <c r="N207" s="5"/>
      <c r="O207" s="6"/>
      <c r="P207" s="6"/>
      <c r="Q207" s="5"/>
      <c r="R207" s="6"/>
      <c r="S207" s="5"/>
      <c r="T207" s="5"/>
    </row>
    <row r="208" spans="1:20" x14ac:dyDescent="0.3">
      <c r="A208" s="2"/>
      <c r="B208" s="2"/>
      <c r="C208" s="2"/>
      <c r="D208" s="2"/>
      <c r="E208" s="2"/>
      <c r="F208" s="2" t="s">
        <v>209</v>
      </c>
      <c r="G208" s="2"/>
      <c r="H208" s="2"/>
      <c r="I208" s="2"/>
      <c r="J208" s="6"/>
      <c r="K208" s="6"/>
      <c r="L208" s="6"/>
      <c r="M208" s="6"/>
      <c r="N208" s="5">
        <v>1000</v>
      </c>
      <c r="O208" s="6"/>
      <c r="P208" s="6"/>
      <c r="Q208" s="5">
        <v>1500</v>
      </c>
      <c r="R208" s="6"/>
      <c r="S208" s="5">
        <v>1500</v>
      </c>
      <c r="T208" s="5">
        <v>6699</v>
      </c>
    </row>
    <row r="209" spans="1:20" x14ac:dyDescent="0.3">
      <c r="A209" s="2"/>
      <c r="B209" s="2"/>
      <c r="C209" s="2"/>
      <c r="D209" s="2"/>
      <c r="E209" s="2"/>
      <c r="F209" s="2" t="s">
        <v>210</v>
      </c>
      <c r="G209" s="2"/>
      <c r="H209" s="2"/>
      <c r="I209" s="2"/>
      <c r="J209" s="6"/>
      <c r="K209" s="6"/>
      <c r="L209" s="6"/>
      <c r="M209" s="6"/>
      <c r="N209" s="5"/>
      <c r="O209" s="6"/>
      <c r="P209" s="6"/>
      <c r="Q209" s="5"/>
      <c r="R209" s="6"/>
      <c r="S209" s="5">
        <v>500</v>
      </c>
      <c r="T209" s="5">
        <v>500</v>
      </c>
    </row>
    <row r="210" spans="1:20" ht="15" thickBot="1" x14ac:dyDescent="0.35">
      <c r="A210" s="2"/>
      <c r="B210" s="2"/>
      <c r="C210" s="2"/>
      <c r="D210" s="2"/>
      <c r="E210" s="2"/>
      <c r="F210" s="2" t="s">
        <v>211</v>
      </c>
      <c r="G210" s="2"/>
      <c r="H210" s="2"/>
      <c r="I210" s="2"/>
      <c r="J210" s="6"/>
      <c r="K210" s="6"/>
      <c r="L210" s="6"/>
      <c r="M210" s="6"/>
      <c r="N210" s="9"/>
      <c r="O210" s="6"/>
      <c r="P210" s="6"/>
      <c r="Q210" s="9"/>
      <c r="R210" s="6"/>
      <c r="S210" s="9" t="s">
        <v>212</v>
      </c>
      <c r="T210" s="9" t="s">
        <v>212</v>
      </c>
    </row>
    <row r="211" spans="1:20" x14ac:dyDescent="0.3">
      <c r="A211" s="2"/>
      <c r="B211" s="2"/>
      <c r="C211" s="2"/>
      <c r="D211" s="2"/>
      <c r="E211" s="2" t="s">
        <v>213</v>
      </c>
      <c r="F211" s="2"/>
      <c r="G211" s="2"/>
      <c r="H211" s="2"/>
      <c r="I211" s="2"/>
      <c r="J211" s="6"/>
      <c r="K211" s="6"/>
      <c r="L211" s="6"/>
      <c r="M211" s="6"/>
      <c r="N211" s="5">
        <f>ROUND(SUM(N207:N210),5)</f>
        <v>1000</v>
      </c>
      <c r="O211" s="6"/>
      <c r="P211" s="6"/>
      <c r="Q211" s="5">
        <f>ROUND(SUM(Q207:Q210),5)</f>
        <v>1500</v>
      </c>
      <c r="R211" s="6"/>
      <c r="S211" s="5">
        <f>ROUND(SUM(S207:S210),5)</f>
        <v>2000</v>
      </c>
      <c r="T211" s="5">
        <f>ROUND(SUM(T207:T210),5)</f>
        <v>7199</v>
      </c>
    </row>
    <row r="212" spans="1:20" x14ac:dyDescent="0.3">
      <c r="A212" s="2"/>
      <c r="B212" s="2"/>
      <c r="C212" s="2"/>
      <c r="D212" s="2"/>
      <c r="E212" s="2" t="s">
        <v>214</v>
      </c>
      <c r="F212" s="2"/>
      <c r="G212" s="2"/>
      <c r="H212" s="2"/>
      <c r="I212" s="2"/>
      <c r="J212" s="6"/>
      <c r="K212" s="6"/>
      <c r="L212" s="6"/>
      <c r="M212" s="6"/>
      <c r="N212" s="5"/>
      <c r="O212" s="6"/>
      <c r="P212" s="6"/>
      <c r="Q212" s="5"/>
      <c r="R212" s="6"/>
      <c r="S212" s="5"/>
      <c r="T212" s="5"/>
    </row>
    <row r="213" spans="1:20" x14ac:dyDescent="0.3">
      <c r="A213" s="2"/>
      <c r="B213" s="2"/>
      <c r="C213" s="2"/>
      <c r="D213" s="2"/>
      <c r="E213" s="2"/>
      <c r="F213" s="2" t="s">
        <v>215</v>
      </c>
      <c r="G213" s="2"/>
      <c r="H213" s="2"/>
      <c r="I213" s="2"/>
      <c r="J213" s="6"/>
      <c r="K213" s="6"/>
      <c r="L213" s="6"/>
      <c r="M213" s="6"/>
      <c r="N213" s="5">
        <v>3000</v>
      </c>
      <c r="O213" s="6"/>
      <c r="P213" s="6"/>
      <c r="Q213" s="5">
        <v>2100</v>
      </c>
      <c r="R213" s="6"/>
      <c r="S213" s="5">
        <v>2100</v>
      </c>
      <c r="T213" s="5">
        <v>3500</v>
      </c>
    </row>
    <row r="214" spans="1:20" x14ac:dyDescent="0.3">
      <c r="A214" s="2"/>
      <c r="B214" s="2"/>
      <c r="C214" s="2"/>
      <c r="D214" s="2"/>
      <c r="E214" s="2"/>
      <c r="F214" s="2" t="s">
        <v>216</v>
      </c>
      <c r="G214" s="2"/>
      <c r="H214" s="2"/>
      <c r="I214" s="2"/>
      <c r="J214" s="6"/>
      <c r="K214" s="6"/>
      <c r="L214" s="6"/>
      <c r="M214" s="6"/>
      <c r="N214" s="5"/>
      <c r="O214" s="6"/>
      <c r="P214" s="6"/>
      <c r="Q214" s="5"/>
      <c r="R214" s="6"/>
      <c r="S214" s="5"/>
      <c r="T214" s="5"/>
    </row>
    <row r="215" spans="1:20" x14ac:dyDescent="0.3">
      <c r="A215" s="2"/>
      <c r="B215" s="2"/>
      <c r="C215" s="2"/>
      <c r="D215" s="2"/>
      <c r="E215" s="2"/>
      <c r="F215" s="2"/>
      <c r="G215" s="2" t="s">
        <v>217</v>
      </c>
      <c r="H215" s="2"/>
      <c r="I215" s="2"/>
      <c r="J215" s="6"/>
      <c r="K215" s="6"/>
      <c r="L215" s="6"/>
      <c r="M215" s="6"/>
      <c r="N215" s="5"/>
      <c r="O215" s="6"/>
      <c r="P215" s="6"/>
      <c r="Q215" s="5">
        <v>5000</v>
      </c>
      <c r="R215" s="6"/>
      <c r="S215" s="5">
        <v>5000</v>
      </c>
      <c r="T215" s="5">
        <v>5000</v>
      </c>
    </row>
    <row r="216" spans="1:20" x14ac:dyDescent="0.3">
      <c r="A216" s="2"/>
      <c r="B216" s="2"/>
      <c r="C216" s="2"/>
      <c r="D216" s="2"/>
      <c r="E216" s="2"/>
      <c r="F216" s="2"/>
      <c r="G216" s="2" t="s">
        <v>218</v>
      </c>
      <c r="H216" s="2"/>
      <c r="I216" s="2"/>
      <c r="J216" s="6"/>
      <c r="K216" s="6"/>
      <c r="L216" s="6"/>
      <c r="M216" s="6"/>
      <c r="N216" s="5"/>
      <c r="O216" s="6"/>
      <c r="P216" s="6"/>
      <c r="Q216" s="5">
        <v>1100</v>
      </c>
      <c r="R216" s="6"/>
      <c r="S216" s="5">
        <v>1100</v>
      </c>
      <c r="T216" s="5">
        <v>0</v>
      </c>
    </row>
    <row r="217" spans="1:20" x14ac:dyDescent="0.3">
      <c r="A217" s="2"/>
      <c r="B217" s="2"/>
      <c r="C217" s="2"/>
      <c r="D217" s="2"/>
      <c r="E217" s="2"/>
      <c r="F217" s="2"/>
      <c r="G217" s="2" t="s">
        <v>219</v>
      </c>
      <c r="H217" s="2"/>
      <c r="I217" s="2"/>
      <c r="J217" s="6"/>
      <c r="K217" s="6"/>
      <c r="L217" s="6"/>
      <c r="M217" s="6"/>
      <c r="N217" s="5">
        <v>0</v>
      </c>
      <c r="O217" s="6"/>
      <c r="P217" s="6"/>
      <c r="Q217" s="5">
        <v>6000</v>
      </c>
      <c r="R217" s="6"/>
      <c r="S217" s="5">
        <v>6000</v>
      </c>
      <c r="T217" s="5">
        <v>9000</v>
      </c>
    </row>
    <row r="218" spans="1:20" ht="15" thickBot="1" x14ac:dyDescent="0.35">
      <c r="A218" s="2"/>
      <c r="B218" s="2"/>
      <c r="C218" s="2"/>
      <c r="D218" s="2"/>
      <c r="E218" s="2"/>
      <c r="F218" s="2"/>
      <c r="G218" s="2" t="s">
        <v>220</v>
      </c>
      <c r="H218" s="2"/>
      <c r="I218" s="2"/>
      <c r="J218" s="6"/>
      <c r="K218" s="6"/>
      <c r="L218" s="6"/>
      <c r="M218" s="6"/>
      <c r="N218" s="9">
        <v>6000</v>
      </c>
      <c r="O218" s="6"/>
      <c r="P218" s="6"/>
      <c r="Q218" s="9">
        <v>6000</v>
      </c>
      <c r="R218" s="6"/>
      <c r="S218" s="9">
        <v>12000</v>
      </c>
      <c r="T218" s="9">
        <v>12000</v>
      </c>
    </row>
    <row r="219" spans="1:20" x14ac:dyDescent="0.3">
      <c r="A219" s="2"/>
      <c r="B219" s="2"/>
      <c r="C219" s="2"/>
      <c r="D219" s="2"/>
      <c r="E219" s="2"/>
      <c r="F219" s="2" t="s">
        <v>221</v>
      </c>
      <c r="G219" s="2"/>
      <c r="H219" s="2"/>
      <c r="I219" s="2"/>
      <c r="J219" s="6"/>
      <c r="K219" s="6"/>
      <c r="L219" s="6"/>
      <c r="M219" s="6"/>
      <c r="N219" s="5">
        <f>ROUND(SUM(N214:N218),5)</f>
        <v>6000</v>
      </c>
      <c r="O219" s="6"/>
      <c r="P219" s="6"/>
      <c r="Q219" s="5">
        <f>ROUND(SUM(Q214:Q218),5)</f>
        <v>18100</v>
      </c>
      <c r="R219" s="6"/>
      <c r="S219" s="5">
        <f>ROUND(SUM(S214:S218),5)</f>
        <v>24100</v>
      </c>
      <c r="T219" s="5">
        <f>ROUND(SUM(T214:T218),5)</f>
        <v>26000</v>
      </c>
    </row>
    <row r="220" spans="1:20" x14ac:dyDescent="0.3">
      <c r="A220" s="2"/>
      <c r="B220" s="2"/>
      <c r="C220" s="2"/>
      <c r="D220" s="2"/>
      <c r="E220" s="2"/>
      <c r="F220" s="2" t="s">
        <v>222</v>
      </c>
      <c r="G220" s="2"/>
      <c r="H220" s="2"/>
      <c r="I220" s="2"/>
      <c r="J220" s="6"/>
      <c r="K220" s="6"/>
      <c r="L220" s="6"/>
      <c r="M220" s="6"/>
      <c r="N220" s="5">
        <v>1500</v>
      </c>
      <c r="O220" s="6"/>
      <c r="P220" s="6"/>
      <c r="Q220" s="5"/>
      <c r="R220" s="6"/>
      <c r="S220" s="5"/>
      <c r="T220" s="5"/>
    </row>
    <row r="221" spans="1:20" x14ac:dyDescent="0.3">
      <c r="A221" s="2"/>
      <c r="B221" s="2"/>
      <c r="C221" s="2"/>
      <c r="D221" s="2"/>
      <c r="E221" s="2"/>
      <c r="F221" s="2" t="s">
        <v>223</v>
      </c>
      <c r="G221" s="2"/>
      <c r="H221" s="2"/>
      <c r="I221" s="2"/>
      <c r="J221" s="6"/>
      <c r="K221" s="6"/>
      <c r="L221" s="6"/>
      <c r="M221" s="6"/>
      <c r="N221" s="5">
        <v>39166.699999999997</v>
      </c>
      <c r="O221" s="6"/>
      <c r="P221" s="6"/>
      <c r="Q221" s="5"/>
      <c r="R221" s="6"/>
      <c r="S221" s="5">
        <v>5000</v>
      </c>
      <c r="T221" s="5">
        <v>80000</v>
      </c>
    </row>
    <row r="222" spans="1:20" x14ac:dyDescent="0.3">
      <c r="A222" s="2"/>
      <c r="B222" s="2"/>
      <c r="C222" s="2"/>
      <c r="D222" s="2"/>
      <c r="E222" s="2"/>
      <c r="F222" s="2" t="s">
        <v>224</v>
      </c>
      <c r="G222" s="2"/>
      <c r="H222" s="2"/>
      <c r="I222" s="2"/>
      <c r="J222" s="6"/>
      <c r="K222" s="6"/>
      <c r="L222" s="6"/>
      <c r="M222" s="6"/>
      <c r="N222" s="5">
        <v>0</v>
      </c>
      <c r="O222" s="6"/>
      <c r="P222" s="6"/>
      <c r="Q222" s="5"/>
      <c r="R222" s="6"/>
      <c r="S222" s="5"/>
      <c r="T222" s="5"/>
    </row>
    <row r="223" spans="1:20" x14ac:dyDescent="0.3">
      <c r="A223" s="2"/>
      <c r="B223" s="2"/>
      <c r="C223" s="2"/>
      <c r="D223" s="2"/>
      <c r="E223" s="2"/>
      <c r="F223" s="2" t="s">
        <v>225</v>
      </c>
      <c r="G223" s="2"/>
      <c r="H223" s="2"/>
      <c r="I223" s="2"/>
      <c r="J223" s="6"/>
      <c r="K223" s="6"/>
      <c r="L223" s="6"/>
      <c r="M223" s="6"/>
      <c r="N223" s="5"/>
      <c r="O223" s="6"/>
      <c r="P223" s="6"/>
      <c r="Q223" s="5"/>
      <c r="R223" s="6"/>
      <c r="S223" s="5"/>
      <c r="T223" s="5"/>
    </row>
    <row r="224" spans="1:20" x14ac:dyDescent="0.3">
      <c r="A224" s="2"/>
      <c r="B224" s="2"/>
      <c r="C224" s="2"/>
      <c r="D224" s="2"/>
      <c r="E224" s="2"/>
      <c r="F224" s="2" t="s">
        <v>226</v>
      </c>
      <c r="G224" s="2"/>
      <c r="H224" s="2"/>
      <c r="I224" s="2"/>
      <c r="J224" s="6"/>
      <c r="K224" s="6"/>
      <c r="L224" s="6"/>
      <c r="M224" s="6"/>
      <c r="N224" s="5"/>
      <c r="O224" s="6"/>
      <c r="P224" s="6"/>
      <c r="Q224" s="5"/>
      <c r="R224" s="6"/>
      <c r="S224" s="5"/>
      <c r="T224" s="5"/>
    </row>
    <row r="225" spans="1:20" x14ac:dyDescent="0.3">
      <c r="A225" s="2"/>
      <c r="B225" s="2"/>
      <c r="C225" s="2"/>
      <c r="D225" s="2"/>
      <c r="E225" s="2"/>
      <c r="F225" s="2"/>
      <c r="G225" s="2" t="s">
        <v>227</v>
      </c>
      <c r="H225" s="2"/>
      <c r="I225" s="2"/>
      <c r="J225" s="6"/>
      <c r="K225" s="6"/>
      <c r="L225" s="6"/>
      <c r="M225" s="6"/>
      <c r="N225" s="5">
        <v>3000</v>
      </c>
      <c r="O225" s="6"/>
      <c r="P225" s="6"/>
      <c r="Q225" s="5">
        <v>1500</v>
      </c>
      <c r="R225" s="6"/>
      <c r="S225" s="5">
        <v>2500</v>
      </c>
      <c r="T225" s="5">
        <v>2500</v>
      </c>
    </row>
    <row r="226" spans="1:20" x14ac:dyDescent="0.3">
      <c r="A226" s="2"/>
      <c r="B226" s="2"/>
      <c r="C226" s="2"/>
      <c r="D226" s="2"/>
      <c r="E226" s="2"/>
      <c r="F226" s="2"/>
      <c r="G226" s="2" t="s">
        <v>228</v>
      </c>
      <c r="H226" s="2"/>
      <c r="I226" s="2"/>
      <c r="J226" s="6"/>
      <c r="K226" s="6"/>
      <c r="L226" s="6"/>
      <c r="M226" s="6"/>
      <c r="N226" s="5"/>
      <c r="O226" s="6"/>
      <c r="P226" s="6"/>
      <c r="Q226" s="5"/>
      <c r="R226" s="6"/>
      <c r="S226" s="5">
        <v>1000</v>
      </c>
      <c r="T226" s="5">
        <v>1000</v>
      </c>
    </row>
    <row r="227" spans="1:20" ht="15" thickBot="1" x14ac:dyDescent="0.35">
      <c r="A227" s="2"/>
      <c r="B227" s="2"/>
      <c r="C227" s="2"/>
      <c r="D227" s="2"/>
      <c r="E227" s="2"/>
      <c r="F227" s="2"/>
      <c r="G227" s="2" t="s">
        <v>229</v>
      </c>
      <c r="H227" s="2"/>
      <c r="I227" s="2"/>
      <c r="J227" s="6"/>
      <c r="K227" s="6"/>
      <c r="L227" s="6"/>
      <c r="M227" s="6"/>
      <c r="N227" s="5"/>
      <c r="O227" s="6"/>
      <c r="P227" s="6"/>
      <c r="Q227" s="5"/>
      <c r="R227" s="6"/>
      <c r="S227" s="5"/>
      <c r="T227" s="5"/>
    </row>
    <row r="228" spans="1:20" ht="15" thickBot="1" x14ac:dyDescent="0.35">
      <c r="A228" s="2"/>
      <c r="B228" s="2"/>
      <c r="C228" s="2"/>
      <c r="D228" s="2"/>
      <c r="E228" s="2"/>
      <c r="F228" s="2" t="s">
        <v>230</v>
      </c>
      <c r="G228" s="2"/>
      <c r="H228" s="2"/>
      <c r="I228" s="2"/>
      <c r="J228" s="6"/>
      <c r="K228" s="6"/>
      <c r="L228" s="6"/>
      <c r="M228" s="6"/>
      <c r="N228" s="8">
        <f>ROUND(SUM(N224:N227),5)</f>
        <v>3000</v>
      </c>
      <c r="O228" s="6"/>
      <c r="P228" s="6"/>
      <c r="Q228" s="8">
        <f>ROUND(SUM(Q224:Q227),5)</f>
        <v>1500</v>
      </c>
      <c r="R228" s="6"/>
      <c r="S228" s="8">
        <f>ROUND(SUM(S224:S227),5)</f>
        <v>3500</v>
      </c>
      <c r="T228" s="8">
        <f>ROUND(SUM(T224:T227),5)</f>
        <v>3500</v>
      </c>
    </row>
    <row r="229" spans="1:20" x14ac:dyDescent="0.3">
      <c r="A229" s="2"/>
      <c r="B229" s="2"/>
      <c r="C229" s="2"/>
      <c r="D229" s="2"/>
      <c r="E229" s="2" t="s">
        <v>231</v>
      </c>
      <c r="F229" s="2"/>
      <c r="G229" s="2"/>
      <c r="H229" s="2"/>
      <c r="I229" s="2"/>
      <c r="J229" s="6"/>
      <c r="K229" s="6"/>
      <c r="L229" s="6"/>
      <c r="M229" s="6"/>
      <c r="N229" s="5">
        <f>ROUND(SUM(N212:N213)+SUM(N219:N223)+N228,5)</f>
        <v>52666.7</v>
      </c>
      <c r="O229" s="6"/>
      <c r="P229" s="6"/>
      <c r="Q229" s="5">
        <f>ROUND(SUM(Q212:Q213)+SUM(Q219:Q223)+Q228,5)</f>
        <v>21700</v>
      </c>
      <c r="R229" s="6"/>
      <c r="S229" s="5">
        <f>ROUND(SUM(S212:S213)+SUM(S219:S223)+S228,5)</f>
        <v>34700</v>
      </c>
      <c r="T229" s="5">
        <f>ROUND(SUM(T212:T213)+SUM(T219:T223)+T228,5)</f>
        <v>113000</v>
      </c>
    </row>
    <row r="230" spans="1:20" x14ac:dyDescent="0.3">
      <c r="A230" s="2"/>
      <c r="B230" s="2"/>
      <c r="C230" s="2"/>
      <c r="D230" s="2"/>
      <c r="E230" s="2" t="s">
        <v>232</v>
      </c>
      <c r="F230" s="2"/>
      <c r="G230" s="2"/>
      <c r="H230" s="2"/>
      <c r="I230" s="2"/>
      <c r="J230" s="6"/>
      <c r="K230" s="6"/>
      <c r="L230" s="6"/>
      <c r="M230" s="6"/>
      <c r="N230" s="5"/>
      <c r="O230" s="6"/>
      <c r="P230" s="6"/>
      <c r="Q230" s="5"/>
      <c r="R230" s="6"/>
      <c r="S230" s="5"/>
      <c r="T230" s="5"/>
    </row>
    <row r="231" spans="1:20" x14ac:dyDescent="0.3">
      <c r="A231" s="2"/>
      <c r="B231" s="2"/>
      <c r="C231" s="2"/>
      <c r="D231" s="2"/>
      <c r="E231" s="2"/>
      <c r="F231" s="2" t="s">
        <v>233</v>
      </c>
      <c r="G231" s="2"/>
      <c r="H231" s="2"/>
      <c r="I231" s="2"/>
      <c r="J231" s="6"/>
      <c r="K231" s="6"/>
      <c r="L231" s="6"/>
      <c r="M231" s="6"/>
      <c r="N231" s="5"/>
      <c r="O231" s="6"/>
      <c r="P231" s="6"/>
      <c r="Q231" s="5">
        <v>2500</v>
      </c>
      <c r="R231" s="6"/>
      <c r="S231" s="5">
        <v>5000</v>
      </c>
      <c r="T231" s="5">
        <v>5000</v>
      </c>
    </row>
    <row r="232" spans="1:20" x14ac:dyDescent="0.3">
      <c r="A232" s="2"/>
      <c r="B232" s="2"/>
      <c r="C232" s="2"/>
      <c r="D232" s="2"/>
      <c r="E232" s="2"/>
      <c r="F232" s="2" t="s">
        <v>234</v>
      </c>
      <c r="G232" s="2"/>
      <c r="H232" s="2"/>
      <c r="I232" s="2"/>
      <c r="J232" s="6"/>
      <c r="K232" s="6"/>
      <c r="L232" s="6"/>
      <c r="M232" s="6"/>
      <c r="N232" s="5"/>
      <c r="O232" s="6"/>
      <c r="P232" s="6"/>
      <c r="Q232" s="5">
        <v>5700</v>
      </c>
      <c r="R232" s="6"/>
      <c r="S232" s="5">
        <v>5500</v>
      </c>
      <c r="T232" s="5">
        <v>5500</v>
      </c>
    </row>
    <row r="233" spans="1:20" x14ac:dyDescent="0.3">
      <c r="A233" s="2"/>
      <c r="B233" s="2"/>
      <c r="C233" s="2"/>
      <c r="D233" s="2"/>
      <c r="E233" s="2"/>
      <c r="F233" s="2" t="s">
        <v>235</v>
      </c>
      <c r="G233" s="2"/>
      <c r="H233" s="2"/>
      <c r="I233" s="2"/>
      <c r="J233" s="6"/>
      <c r="K233" s="6"/>
      <c r="L233" s="6"/>
      <c r="M233" s="6"/>
      <c r="N233" s="5"/>
      <c r="O233" s="6"/>
      <c r="P233" s="6"/>
      <c r="Q233" s="5">
        <v>5650</v>
      </c>
      <c r="R233" s="6"/>
      <c r="S233" s="5">
        <v>5650</v>
      </c>
      <c r="T233" s="5">
        <v>5650</v>
      </c>
    </row>
    <row r="234" spans="1:20" x14ac:dyDescent="0.3">
      <c r="A234" s="2"/>
      <c r="B234" s="2"/>
      <c r="C234" s="2"/>
      <c r="D234" s="2"/>
      <c r="E234" s="2"/>
      <c r="F234" s="2" t="s">
        <v>236</v>
      </c>
      <c r="G234" s="2"/>
      <c r="H234" s="2"/>
      <c r="I234" s="2"/>
      <c r="J234" s="6"/>
      <c r="K234" s="6"/>
      <c r="L234" s="6"/>
      <c r="M234" s="6"/>
      <c r="N234" s="5">
        <v>10000</v>
      </c>
      <c r="O234" s="6"/>
      <c r="P234" s="6"/>
      <c r="Q234" s="5">
        <v>11500</v>
      </c>
      <c r="R234" s="6"/>
      <c r="S234" s="5">
        <v>27000</v>
      </c>
      <c r="T234" s="5">
        <v>27000</v>
      </c>
    </row>
    <row r="235" spans="1:20" x14ac:dyDescent="0.3">
      <c r="A235" s="2"/>
      <c r="B235" s="2"/>
      <c r="C235" s="2"/>
      <c r="D235" s="2"/>
      <c r="E235" s="2"/>
      <c r="F235" s="2" t="s">
        <v>237</v>
      </c>
      <c r="G235" s="2"/>
      <c r="H235" s="2"/>
      <c r="I235" s="2"/>
      <c r="J235" s="2"/>
      <c r="K235" s="6"/>
      <c r="L235" s="6"/>
      <c r="M235" s="6"/>
      <c r="N235" s="5"/>
      <c r="O235" s="6"/>
      <c r="P235" s="6"/>
      <c r="Q235" s="5"/>
      <c r="R235" s="6"/>
      <c r="S235" s="5"/>
      <c r="T235" s="5"/>
    </row>
    <row r="236" spans="1:20" x14ac:dyDescent="0.3">
      <c r="A236" s="2"/>
      <c r="B236" s="2"/>
      <c r="C236" s="2"/>
      <c r="D236" s="2"/>
      <c r="E236" s="2"/>
      <c r="F236" s="2"/>
      <c r="G236" s="2" t="s">
        <v>238</v>
      </c>
      <c r="H236" s="2"/>
      <c r="J236" s="6"/>
      <c r="K236" s="6"/>
      <c r="L236" s="6"/>
      <c r="M236" s="6"/>
      <c r="N236" s="5"/>
      <c r="O236" s="6"/>
      <c r="P236" s="6"/>
      <c r="Q236" s="5"/>
      <c r="R236" s="6"/>
      <c r="S236" s="5">
        <v>0</v>
      </c>
      <c r="T236" s="5">
        <v>0</v>
      </c>
    </row>
    <row r="237" spans="1:20" x14ac:dyDescent="0.3">
      <c r="A237" s="2"/>
      <c r="B237" s="2"/>
      <c r="C237" s="2"/>
      <c r="D237" s="2"/>
      <c r="E237" s="2"/>
      <c r="F237" s="2"/>
      <c r="G237" s="2" t="s">
        <v>239</v>
      </c>
      <c r="H237" s="2"/>
      <c r="I237" s="2"/>
      <c r="J237" s="6"/>
      <c r="K237" s="6"/>
      <c r="L237" s="6"/>
      <c r="M237" s="6"/>
      <c r="N237" s="5">
        <v>550</v>
      </c>
      <c r="O237" s="6"/>
      <c r="P237" s="6"/>
      <c r="Q237" s="5">
        <v>550</v>
      </c>
      <c r="R237" s="6"/>
      <c r="S237" s="5">
        <v>550</v>
      </c>
      <c r="T237" s="5">
        <v>550</v>
      </c>
    </row>
    <row r="238" spans="1:20" ht="15" thickBot="1" x14ac:dyDescent="0.35">
      <c r="A238" s="2"/>
      <c r="B238" s="2"/>
      <c r="C238" s="2"/>
      <c r="D238" s="2"/>
      <c r="E238" s="2"/>
      <c r="F238" s="2"/>
      <c r="G238" s="2" t="s">
        <v>240</v>
      </c>
      <c r="H238" s="2"/>
      <c r="I238" s="2"/>
      <c r="J238" s="6"/>
      <c r="K238" s="6"/>
      <c r="L238" s="6"/>
      <c r="M238" s="6"/>
      <c r="N238" s="9">
        <v>15000</v>
      </c>
      <c r="O238" s="6"/>
      <c r="P238" s="6"/>
      <c r="Q238" s="9">
        <v>10500</v>
      </c>
      <c r="R238" s="6"/>
      <c r="S238" s="9">
        <v>10500</v>
      </c>
      <c r="T238" s="9">
        <v>10500</v>
      </c>
    </row>
    <row r="239" spans="1:20" x14ac:dyDescent="0.3">
      <c r="A239" s="2"/>
      <c r="B239" s="2"/>
      <c r="C239" s="2"/>
      <c r="D239" s="2"/>
      <c r="E239" s="2"/>
      <c r="F239" s="2" t="s">
        <v>241</v>
      </c>
      <c r="G239" s="2"/>
      <c r="H239" s="2"/>
      <c r="I239" s="2"/>
      <c r="J239" s="6"/>
      <c r="K239" s="6"/>
      <c r="L239" s="6"/>
      <c r="M239" s="6"/>
      <c r="N239" s="5">
        <f>ROUND(SUM(N235:N238),5)</f>
        <v>15550</v>
      </c>
      <c r="O239" s="6"/>
      <c r="P239" s="6"/>
      <c r="Q239" s="5">
        <f>ROUND(SUM(Q235:Q238),5)</f>
        <v>11050</v>
      </c>
      <c r="R239" s="6"/>
      <c r="S239" s="5">
        <f>ROUND(SUM(S235:S238),5)</f>
        <v>11050</v>
      </c>
      <c r="T239" s="5">
        <f>ROUND(SUM(T235:T238),5)</f>
        <v>11050</v>
      </c>
    </row>
    <row r="240" spans="1:20" ht="15" thickBot="1" x14ac:dyDescent="0.35">
      <c r="A240" s="2"/>
      <c r="B240" s="2"/>
      <c r="C240" s="2"/>
      <c r="D240" s="2"/>
      <c r="E240" s="2"/>
      <c r="F240" s="2" t="s">
        <v>242</v>
      </c>
      <c r="G240" s="2"/>
      <c r="H240" s="2"/>
      <c r="I240" s="2"/>
      <c r="J240" s="6"/>
      <c r="K240" s="6"/>
      <c r="L240" s="6"/>
      <c r="M240" s="6"/>
      <c r="N240" s="9"/>
      <c r="O240" s="6"/>
      <c r="P240" s="6"/>
      <c r="Q240" s="9"/>
      <c r="R240" s="6"/>
      <c r="S240" s="9"/>
      <c r="T240" s="9"/>
    </row>
    <row r="241" spans="1:20" x14ac:dyDescent="0.3">
      <c r="A241" s="2"/>
      <c r="B241" s="2"/>
      <c r="C241" s="2"/>
      <c r="D241" s="2"/>
      <c r="E241" s="2" t="s">
        <v>243</v>
      </c>
      <c r="F241" s="2"/>
      <c r="G241" s="2"/>
      <c r="H241" s="2"/>
      <c r="I241" s="2"/>
      <c r="J241" s="6"/>
      <c r="K241" s="6"/>
      <c r="L241" s="6"/>
      <c r="M241" s="6"/>
      <c r="N241" s="5">
        <f>ROUND(SUM(N230:N234)+SUM(N239:N240),5)</f>
        <v>25550</v>
      </c>
      <c r="O241" s="6"/>
      <c r="P241" s="6"/>
      <c r="Q241" s="5">
        <f>ROUND(SUM(Q230:Q234)+SUM(Q239:Q240),5)</f>
        <v>36400</v>
      </c>
      <c r="R241" s="6"/>
      <c r="S241" s="5">
        <f>ROUND(SUM(S230:S234)+SUM(S239:S240),5)</f>
        <v>54200</v>
      </c>
      <c r="T241" s="5">
        <f>ROUND(SUM(T230:T234)+SUM(T239:T240),5)</f>
        <v>54200</v>
      </c>
    </row>
    <row r="242" spans="1:20" ht="15" thickBot="1" x14ac:dyDescent="0.35">
      <c r="A242" s="2"/>
      <c r="B242" s="2"/>
      <c r="C242" s="2"/>
      <c r="D242" s="2"/>
      <c r="E242" s="2" t="s">
        <v>244</v>
      </c>
      <c r="F242" s="2"/>
      <c r="G242" s="2"/>
      <c r="H242" s="2"/>
      <c r="I242" s="2"/>
      <c r="J242" s="6"/>
      <c r="K242" s="6"/>
      <c r="L242" s="6"/>
      <c r="M242" s="6"/>
      <c r="N242" s="5"/>
      <c r="O242" s="6"/>
      <c r="P242" s="6"/>
      <c r="Q242" s="5"/>
      <c r="R242" s="6"/>
      <c r="S242" s="5"/>
      <c r="T242" s="5"/>
    </row>
    <row r="243" spans="1:20" ht="15" thickBot="1" x14ac:dyDescent="0.35">
      <c r="A243" s="2"/>
      <c r="B243" s="2"/>
      <c r="C243" s="2"/>
      <c r="D243" s="2" t="s">
        <v>245</v>
      </c>
      <c r="E243" s="2"/>
      <c r="F243" s="2"/>
      <c r="G243" s="2"/>
      <c r="H243" s="2"/>
      <c r="I243" s="2"/>
      <c r="J243" s="6"/>
      <c r="K243" s="6"/>
      <c r="L243" s="6"/>
      <c r="M243" s="6"/>
      <c r="N243" s="8">
        <f>ROUND(N31+N38+N148+N153+N162+N206+N211+N229+SUM(N241:N242),5)</f>
        <v>1174210.3799999999</v>
      </c>
      <c r="O243" s="6"/>
      <c r="P243" s="6"/>
      <c r="Q243" s="8">
        <f>ROUND(Q31+Q38+Q148+Q153+Q162+Q206+Q211+Q229+SUM(Q241:Q242),5)</f>
        <v>1205449.6000000001</v>
      </c>
      <c r="R243" s="6"/>
      <c r="S243" s="8">
        <f>ROUND(S31+S38+S148+S153+S162+S206+S211+S229+SUM(S241:S242),5)</f>
        <v>1467472.15</v>
      </c>
      <c r="T243" s="8">
        <f>ROUND(T31+T38+T148+T153+T162+T206+T211+T229+SUM(T241:T242),5)</f>
        <v>1780300.04</v>
      </c>
    </row>
    <row r="244" spans="1:20" x14ac:dyDescent="0.3">
      <c r="A244" s="2"/>
      <c r="B244" s="2" t="s">
        <v>246</v>
      </c>
      <c r="C244" s="2"/>
      <c r="D244" s="2"/>
      <c r="E244" s="2"/>
      <c r="F244" s="2"/>
      <c r="G244" s="2"/>
      <c r="H244" s="2"/>
      <c r="I244" s="2"/>
      <c r="J244" s="6"/>
      <c r="K244" s="6"/>
      <c r="L244" s="6"/>
      <c r="M244" s="6"/>
      <c r="N244" s="5">
        <f>ROUND(N3+N30-N243,5)</f>
        <v>20084.62</v>
      </c>
      <c r="O244" s="6"/>
      <c r="P244" s="6"/>
      <c r="Q244" s="5">
        <f>ROUND(Q3+Q30-Q243,5)</f>
        <v>79852.399999999994</v>
      </c>
      <c r="R244" s="6"/>
      <c r="S244" s="5">
        <f>ROUND(S3+S30-S243,5)</f>
        <v>182192.5</v>
      </c>
      <c r="T244" s="5">
        <f>ROUND(T3+T30-T243,5)</f>
        <v>50129.39</v>
      </c>
    </row>
    <row r="245" spans="1:20" x14ac:dyDescent="0.3">
      <c r="A245" s="2"/>
      <c r="B245" s="2" t="s">
        <v>247</v>
      </c>
      <c r="C245" s="2"/>
      <c r="D245" s="2"/>
      <c r="E245" s="2"/>
      <c r="F245" s="2"/>
      <c r="G245" s="2"/>
      <c r="H245" s="2"/>
      <c r="I245" s="2"/>
      <c r="J245" s="6"/>
      <c r="K245" s="6"/>
      <c r="L245" s="6"/>
      <c r="M245" s="6"/>
      <c r="N245" s="5"/>
      <c r="O245" s="6"/>
      <c r="P245" s="6"/>
      <c r="Q245" s="5"/>
      <c r="R245" s="6"/>
      <c r="S245" s="5"/>
      <c r="T245" s="5"/>
    </row>
    <row r="246" spans="1:20" x14ac:dyDescent="0.3">
      <c r="A246" s="2"/>
      <c r="B246" s="2"/>
      <c r="C246" s="2" t="s">
        <v>248</v>
      </c>
      <c r="D246" s="2"/>
      <c r="E246" s="2"/>
      <c r="F246" s="2"/>
      <c r="G246" s="2"/>
      <c r="H246" s="2"/>
      <c r="I246" s="2"/>
      <c r="J246" s="6"/>
      <c r="K246" s="6"/>
      <c r="L246" s="6"/>
      <c r="M246" s="6"/>
      <c r="N246" s="5"/>
      <c r="O246" s="6"/>
      <c r="P246" s="6"/>
      <c r="Q246" s="5"/>
      <c r="R246" s="6"/>
      <c r="S246" s="5"/>
      <c r="T246" s="5"/>
    </row>
    <row r="247" spans="1:20" x14ac:dyDescent="0.3">
      <c r="A247" s="2"/>
      <c r="B247" s="2"/>
      <c r="C247" s="2"/>
      <c r="D247" s="2" t="s">
        <v>249</v>
      </c>
      <c r="E247" s="2"/>
      <c r="F247" s="2"/>
      <c r="G247" s="2"/>
      <c r="H247" s="2"/>
      <c r="I247" s="2"/>
      <c r="J247" s="6"/>
      <c r="K247" s="6"/>
      <c r="L247" s="6"/>
      <c r="M247" s="6"/>
      <c r="N247" s="5"/>
      <c r="O247" s="6"/>
      <c r="P247" s="6"/>
      <c r="Q247" s="5"/>
      <c r="R247" s="6"/>
      <c r="S247" s="5"/>
      <c r="T247" s="5"/>
    </row>
    <row r="248" spans="1:20" x14ac:dyDescent="0.3">
      <c r="A248" s="2"/>
      <c r="B248" s="2"/>
      <c r="C248" s="2"/>
      <c r="D248" s="2"/>
      <c r="E248" s="2" t="s">
        <v>250</v>
      </c>
      <c r="F248" s="2"/>
      <c r="G248" s="2"/>
      <c r="H248" s="2"/>
      <c r="I248" s="2"/>
      <c r="J248" s="6"/>
      <c r="K248" s="6"/>
      <c r="L248" s="6"/>
      <c r="M248" s="6"/>
      <c r="N248" s="5"/>
      <c r="O248" s="6"/>
      <c r="P248" s="6"/>
      <c r="Q248" s="5"/>
      <c r="R248" s="6"/>
      <c r="S248" s="5"/>
      <c r="T248" s="5"/>
    </row>
    <row r="249" spans="1:20" x14ac:dyDescent="0.3">
      <c r="A249" s="2"/>
      <c r="B249" s="2"/>
      <c r="C249" s="2"/>
      <c r="D249" s="2"/>
      <c r="E249" s="2" t="s">
        <v>251</v>
      </c>
      <c r="F249" s="2"/>
      <c r="G249" s="2"/>
      <c r="H249" s="2"/>
      <c r="I249" s="2"/>
      <c r="J249" s="6"/>
      <c r="K249" s="6"/>
      <c r="L249" s="6"/>
      <c r="M249" s="6"/>
      <c r="N249" s="5"/>
      <c r="O249" s="6"/>
      <c r="P249" s="6"/>
      <c r="Q249" s="5"/>
      <c r="R249" s="6"/>
      <c r="S249" s="5"/>
      <c r="T249" s="5"/>
    </row>
    <row r="250" spans="1:20" x14ac:dyDescent="0.3">
      <c r="A250" s="2"/>
      <c r="B250" s="2"/>
      <c r="C250" s="2"/>
      <c r="D250" s="2"/>
      <c r="E250" s="2" t="s">
        <v>252</v>
      </c>
      <c r="F250" s="2"/>
      <c r="G250" s="2"/>
      <c r="H250" s="2"/>
      <c r="I250" s="2"/>
      <c r="J250" s="6"/>
      <c r="K250" s="6"/>
      <c r="L250" s="6"/>
      <c r="M250" s="6"/>
      <c r="N250" s="5"/>
      <c r="O250" s="6"/>
      <c r="P250" s="6"/>
      <c r="Q250" s="5"/>
      <c r="R250" s="6"/>
      <c r="S250" s="5"/>
      <c r="T250" s="5"/>
    </row>
    <row r="251" spans="1:20" x14ac:dyDescent="0.3">
      <c r="A251" s="2"/>
      <c r="B251" s="2"/>
      <c r="C251" s="2"/>
      <c r="D251" s="2"/>
      <c r="E251" s="2" t="s">
        <v>253</v>
      </c>
      <c r="F251" s="2"/>
      <c r="G251" s="2"/>
      <c r="H251" s="2"/>
      <c r="I251" s="2"/>
      <c r="J251" s="6"/>
      <c r="K251" s="6"/>
      <c r="L251" s="6"/>
      <c r="M251" s="6"/>
      <c r="N251" s="5"/>
      <c r="O251" s="6"/>
      <c r="P251" s="6"/>
      <c r="Q251" s="5"/>
      <c r="R251" s="6"/>
      <c r="S251" s="5"/>
      <c r="T251" s="5"/>
    </row>
    <row r="252" spans="1:20" x14ac:dyDescent="0.3">
      <c r="A252" s="2"/>
      <c r="B252" s="2"/>
      <c r="C252" s="2"/>
      <c r="D252" s="2"/>
      <c r="E252" s="2" t="s">
        <v>254</v>
      </c>
      <c r="F252" s="2"/>
      <c r="G252" s="2"/>
      <c r="H252" s="2"/>
      <c r="I252" s="2"/>
      <c r="J252" s="6"/>
      <c r="K252" s="6"/>
      <c r="L252" s="6"/>
      <c r="M252" s="6"/>
      <c r="N252" s="5"/>
      <c r="O252" s="6"/>
      <c r="P252" s="6"/>
      <c r="Q252" s="5"/>
      <c r="R252" s="6"/>
      <c r="S252" s="5"/>
      <c r="T252" s="5"/>
    </row>
    <row r="253" spans="1:20" x14ac:dyDescent="0.3">
      <c r="A253" s="2"/>
      <c r="B253" s="2"/>
      <c r="C253" s="2"/>
      <c r="D253" s="2"/>
      <c r="E253" s="2" t="s">
        <v>255</v>
      </c>
      <c r="F253" s="2"/>
      <c r="G253" s="2"/>
      <c r="H253" s="2"/>
      <c r="I253" s="2"/>
      <c r="J253" s="6"/>
      <c r="K253" s="6"/>
      <c r="L253" s="6"/>
      <c r="M253" s="6"/>
      <c r="N253" s="5"/>
      <c r="O253" s="6"/>
      <c r="P253" s="6"/>
      <c r="Q253" s="5"/>
      <c r="R253" s="6"/>
      <c r="S253" s="5"/>
      <c r="T253" s="5"/>
    </row>
    <row r="254" spans="1:20" x14ac:dyDescent="0.3">
      <c r="A254" s="2"/>
      <c r="B254" s="2"/>
      <c r="C254" s="2"/>
      <c r="D254" s="2"/>
      <c r="E254" s="2" t="s">
        <v>256</v>
      </c>
      <c r="F254" s="2"/>
      <c r="G254" s="2"/>
      <c r="H254" s="2"/>
      <c r="I254" s="2"/>
      <c r="J254" s="6"/>
      <c r="K254" s="6"/>
      <c r="L254" s="6"/>
      <c r="M254" s="6"/>
      <c r="N254" s="5"/>
      <c r="O254" s="6"/>
      <c r="P254" s="6"/>
      <c r="Q254" s="5"/>
      <c r="R254" s="6"/>
      <c r="S254" s="5"/>
      <c r="T254" s="5"/>
    </row>
    <row r="255" spans="1:20" x14ac:dyDescent="0.3">
      <c r="A255" s="2"/>
      <c r="B255" s="2"/>
      <c r="C255" s="2"/>
      <c r="D255" s="2"/>
      <c r="E255" s="2" t="s">
        <v>257</v>
      </c>
      <c r="F255" s="2"/>
      <c r="G255" s="2"/>
      <c r="H255" s="2"/>
      <c r="I255" s="2"/>
      <c r="J255" s="6"/>
      <c r="K255" s="6"/>
      <c r="L255" s="6"/>
      <c r="M255" s="6"/>
      <c r="N255" s="5"/>
      <c r="O255" s="6"/>
      <c r="P255" s="6"/>
      <c r="Q255" s="5"/>
      <c r="R255" s="6"/>
      <c r="S255" s="5"/>
      <c r="T255" s="5"/>
    </row>
    <row r="256" spans="1:20" x14ac:dyDescent="0.3">
      <c r="A256" s="2"/>
      <c r="B256" s="2"/>
      <c r="C256" s="2"/>
      <c r="D256" s="2" t="s">
        <v>258</v>
      </c>
      <c r="E256" s="2"/>
      <c r="F256" s="2"/>
      <c r="G256" s="2"/>
      <c r="H256" s="2"/>
      <c r="I256" s="2"/>
      <c r="J256" s="6"/>
      <c r="K256" s="6"/>
      <c r="L256" s="6"/>
      <c r="M256" s="6"/>
      <c r="N256" s="5"/>
      <c r="O256" s="6"/>
      <c r="P256" s="6"/>
      <c r="Q256" s="5"/>
      <c r="R256" s="6"/>
      <c r="S256" s="5"/>
      <c r="T256" s="5"/>
    </row>
    <row r="257" spans="1:20" x14ac:dyDescent="0.3">
      <c r="A257" s="2"/>
      <c r="B257" s="2"/>
      <c r="C257" s="2"/>
      <c r="D257" s="2" t="s">
        <v>259</v>
      </c>
      <c r="E257" s="2"/>
      <c r="F257" s="2"/>
      <c r="G257" s="2"/>
      <c r="H257" s="2"/>
      <c r="I257" s="2"/>
      <c r="J257" s="6"/>
      <c r="K257" s="6"/>
      <c r="L257" s="6"/>
      <c r="M257" s="6"/>
      <c r="N257" s="5"/>
      <c r="O257" s="6"/>
      <c r="P257" s="6"/>
      <c r="Q257" s="5"/>
      <c r="R257" s="6"/>
      <c r="S257" s="5"/>
      <c r="T257" s="5"/>
    </row>
    <row r="258" spans="1:20" x14ac:dyDescent="0.3">
      <c r="A258" s="2"/>
      <c r="B258" s="2"/>
      <c r="C258" s="2"/>
      <c r="D258" s="2"/>
      <c r="E258" s="2" t="s">
        <v>260</v>
      </c>
      <c r="F258" s="2"/>
      <c r="G258" s="2"/>
      <c r="H258" s="2"/>
      <c r="I258" s="2"/>
      <c r="J258" s="6"/>
      <c r="K258" s="6"/>
      <c r="L258" s="6"/>
      <c r="M258" s="6"/>
      <c r="N258" s="5"/>
      <c r="O258" s="6"/>
      <c r="P258" s="6"/>
      <c r="Q258" s="5">
        <v>2000</v>
      </c>
      <c r="R258" s="6"/>
      <c r="S258" s="5">
        <v>2000</v>
      </c>
      <c r="T258" s="5">
        <v>5000</v>
      </c>
    </row>
    <row r="259" spans="1:20" x14ac:dyDescent="0.3">
      <c r="A259" s="2"/>
      <c r="B259" s="2"/>
      <c r="C259" s="2"/>
      <c r="D259" s="2"/>
      <c r="E259" s="2" t="s">
        <v>261</v>
      </c>
      <c r="F259" s="2"/>
      <c r="G259" s="2"/>
      <c r="H259" s="2"/>
      <c r="I259" s="2"/>
      <c r="J259" s="6"/>
      <c r="K259" s="6"/>
      <c r="L259" s="6"/>
      <c r="M259" s="6"/>
      <c r="N259" s="5"/>
      <c r="O259" s="6"/>
      <c r="P259" s="6"/>
      <c r="Q259" s="5"/>
      <c r="R259" s="6"/>
      <c r="S259" s="5"/>
      <c r="T259" s="5"/>
    </row>
    <row r="260" spans="1:20" x14ac:dyDescent="0.3">
      <c r="A260" s="2"/>
      <c r="B260" s="2"/>
      <c r="C260" s="2"/>
      <c r="D260" s="2"/>
      <c r="E260" s="2" t="s">
        <v>262</v>
      </c>
      <c r="F260" s="2"/>
      <c r="G260" s="2"/>
      <c r="H260" s="2"/>
      <c r="I260" s="2"/>
      <c r="J260" s="6"/>
      <c r="K260" s="6"/>
      <c r="L260" s="6"/>
      <c r="M260" s="6"/>
      <c r="N260" s="5"/>
      <c r="O260" s="6"/>
      <c r="P260" s="6"/>
      <c r="Q260" s="5"/>
      <c r="R260" s="6"/>
      <c r="S260" s="5"/>
      <c r="T260" s="5"/>
    </row>
    <row r="261" spans="1:20" x14ac:dyDescent="0.3">
      <c r="A261" s="2"/>
      <c r="B261" s="2"/>
      <c r="C261" s="2"/>
      <c r="D261" s="2"/>
      <c r="E261" s="2" t="s">
        <v>263</v>
      </c>
      <c r="F261" s="2"/>
      <c r="G261" s="2"/>
      <c r="H261" s="2"/>
      <c r="I261" s="2"/>
      <c r="J261" s="6"/>
      <c r="K261" s="6"/>
      <c r="L261" s="6"/>
      <c r="M261" s="6"/>
      <c r="N261" s="5"/>
      <c r="O261" s="6"/>
      <c r="P261" s="6"/>
      <c r="Q261" s="5"/>
      <c r="R261" s="6"/>
      <c r="S261" s="5"/>
      <c r="T261" s="5"/>
    </row>
    <row r="262" spans="1:20" x14ac:dyDescent="0.3">
      <c r="A262" s="2"/>
      <c r="B262" s="2"/>
      <c r="C262" s="2"/>
      <c r="D262" s="2"/>
      <c r="E262" s="2" t="s">
        <v>264</v>
      </c>
      <c r="F262" s="2"/>
      <c r="G262" s="2"/>
      <c r="H262" s="2"/>
      <c r="I262" s="2"/>
      <c r="J262" s="6"/>
      <c r="K262" s="6"/>
      <c r="L262" s="6"/>
      <c r="M262" s="6"/>
      <c r="N262" s="5"/>
      <c r="O262" s="6"/>
      <c r="P262" s="6"/>
      <c r="Q262" s="5"/>
      <c r="R262" s="6"/>
      <c r="S262" s="5"/>
      <c r="T262" s="5"/>
    </row>
    <row r="263" spans="1:20" x14ac:dyDescent="0.3">
      <c r="A263" s="2"/>
      <c r="B263" s="2"/>
      <c r="C263" s="2"/>
      <c r="D263" s="2"/>
      <c r="E263" s="2"/>
      <c r="F263" s="2" t="s">
        <v>265</v>
      </c>
      <c r="G263" s="2"/>
      <c r="H263" s="2"/>
      <c r="I263" s="2"/>
      <c r="J263" s="6"/>
      <c r="K263" s="6"/>
      <c r="L263" s="6"/>
      <c r="M263" s="6"/>
      <c r="N263" s="5"/>
      <c r="O263" s="6"/>
      <c r="P263" s="6"/>
      <c r="Q263" s="5"/>
      <c r="R263" s="6"/>
      <c r="S263" s="5"/>
      <c r="T263" s="5"/>
    </row>
    <row r="264" spans="1:20" x14ac:dyDescent="0.3">
      <c r="A264" s="2"/>
      <c r="B264" s="2"/>
      <c r="C264" s="2"/>
      <c r="D264" s="2"/>
      <c r="E264" s="2"/>
      <c r="F264" s="2" t="s">
        <v>266</v>
      </c>
      <c r="G264" s="2"/>
      <c r="H264" s="2"/>
      <c r="I264" s="2"/>
      <c r="J264" s="6"/>
      <c r="K264" s="6"/>
      <c r="L264" s="6"/>
      <c r="M264" s="6"/>
      <c r="N264" s="5"/>
      <c r="O264" s="6"/>
      <c r="P264" s="6"/>
      <c r="Q264" s="5"/>
      <c r="R264" s="6"/>
      <c r="S264" s="5"/>
      <c r="T264" s="5"/>
    </row>
    <row r="265" spans="1:20" x14ac:dyDescent="0.3">
      <c r="A265" s="2"/>
      <c r="B265" s="2"/>
      <c r="C265" s="2"/>
      <c r="D265" s="2"/>
      <c r="E265" s="2"/>
      <c r="F265" s="2" t="s">
        <v>267</v>
      </c>
      <c r="G265" s="2"/>
      <c r="H265" s="2"/>
      <c r="I265" s="2"/>
      <c r="J265" s="6"/>
      <c r="K265" s="6"/>
      <c r="L265" s="6"/>
      <c r="M265" s="6"/>
      <c r="N265" s="5"/>
      <c r="O265" s="6"/>
      <c r="P265" s="6"/>
      <c r="Q265" s="5"/>
      <c r="R265" s="6"/>
      <c r="S265" s="5"/>
      <c r="T265" s="5"/>
    </row>
    <row r="266" spans="1:20" x14ac:dyDescent="0.3">
      <c r="A266" s="2"/>
      <c r="B266" s="2"/>
      <c r="C266" s="2"/>
      <c r="D266" s="2"/>
      <c r="E266" s="2"/>
      <c r="F266" s="2" t="s">
        <v>268</v>
      </c>
      <c r="G266" s="2"/>
      <c r="H266" s="2"/>
      <c r="I266" s="2"/>
      <c r="J266" s="6"/>
      <c r="K266" s="6"/>
      <c r="L266" s="6"/>
      <c r="M266" s="6"/>
      <c r="N266" s="5"/>
      <c r="O266" s="6"/>
      <c r="P266" s="6"/>
      <c r="Q266" s="5"/>
      <c r="R266" s="6"/>
      <c r="S266" s="5"/>
      <c r="T266" s="5"/>
    </row>
    <row r="267" spans="1:20" x14ac:dyDescent="0.3">
      <c r="A267" s="2"/>
      <c r="B267" s="2"/>
      <c r="C267" s="2"/>
      <c r="D267" s="2"/>
      <c r="E267" s="2"/>
      <c r="F267" s="2" t="s">
        <v>269</v>
      </c>
      <c r="G267" s="2"/>
      <c r="H267" s="2"/>
      <c r="I267" s="2"/>
      <c r="J267" s="6"/>
      <c r="K267" s="6"/>
      <c r="L267" s="6"/>
      <c r="M267" s="6"/>
      <c r="N267" s="5"/>
      <c r="O267" s="6"/>
      <c r="P267" s="6"/>
      <c r="Q267" s="5"/>
      <c r="R267" s="6"/>
      <c r="S267" s="5"/>
      <c r="T267" s="5"/>
    </row>
    <row r="268" spans="1:20" x14ac:dyDescent="0.3">
      <c r="A268" s="2"/>
      <c r="B268" s="2"/>
      <c r="C268" s="2"/>
      <c r="D268" s="2"/>
      <c r="E268" s="2"/>
      <c r="F268" s="2" t="s">
        <v>270</v>
      </c>
      <c r="G268" s="2"/>
      <c r="H268" s="2"/>
      <c r="I268" s="2"/>
      <c r="J268" s="6"/>
      <c r="K268" s="6"/>
      <c r="L268" s="6"/>
      <c r="M268" s="6"/>
      <c r="N268" s="5"/>
      <c r="O268" s="6"/>
      <c r="P268" s="6"/>
      <c r="Q268" s="5"/>
      <c r="R268" s="6"/>
      <c r="S268" s="5"/>
      <c r="T268" s="5"/>
    </row>
    <row r="269" spans="1:20" x14ac:dyDescent="0.3">
      <c r="A269" s="2"/>
      <c r="B269" s="2"/>
      <c r="C269" s="2"/>
      <c r="D269" s="2"/>
      <c r="E269" s="2"/>
      <c r="F269" s="2" t="s">
        <v>271</v>
      </c>
      <c r="G269" s="2"/>
      <c r="H269" s="2"/>
      <c r="I269" s="2"/>
      <c r="J269" s="6"/>
      <c r="K269" s="6"/>
      <c r="L269" s="6"/>
      <c r="M269" s="6"/>
      <c r="N269" s="5"/>
      <c r="O269" s="6"/>
      <c r="P269" s="6"/>
      <c r="Q269" s="5"/>
      <c r="R269" s="6"/>
      <c r="S269" s="5"/>
      <c r="T269" s="5"/>
    </row>
    <row r="270" spans="1:20" x14ac:dyDescent="0.3">
      <c r="A270" s="2"/>
      <c r="B270" s="2"/>
      <c r="C270" s="2"/>
      <c r="D270" s="2"/>
      <c r="E270" s="2"/>
      <c r="F270" s="2" t="s">
        <v>272</v>
      </c>
      <c r="G270" s="2"/>
      <c r="H270" s="2"/>
      <c r="I270" s="2"/>
      <c r="J270" s="6"/>
      <c r="K270" s="6"/>
      <c r="L270" s="6"/>
      <c r="M270" s="6"/>
      <c r="N270" s="5"/>
      <c r="O270" s="6"/>
      <c r="P270" s="6"/>
      <c r="Q270" s="5"/>
      <c r="R270" s="6"/>
      <c r="S270" s="5"/>
      <c r="T270" s="5"/>
    </row>
    <row r="271" spans="1:20" x14ac:dyDescent="0.3">
      <c r="A271" s="2"/>
      <c r="B271" s="2"/>
      <c r="C271" s="2"/>
      <c r="D271" s="2"/>
      <c r="E271" s="2"/>
      <c r="F271" s="2" t="s">
        <v>273</v>
      </c>
      <c r="G271" s="2"/>
      <c r="H271" s="2"/>
      <c r="I271" s="2"/>
      <c r="J271" s="6"/>
      <c r="K271" s="6"/>
      <c r="L271" s="6"/>
      <c r="M271" s="6"/>
      <c r="N271" s="5"/>
      <c r="O271" s="6"/>
      <c r="P271" s="6"/>
      <c r="Q271" s="5"/>
      <c r="R271" s="6"/>
      <c r="S271" s="5"/>
      <c r="T271" s="5"/>
    </row>
    <row r="272" spans="1:20" x14ac:dyDescent="0.3">
      <c r="A272" s="2"/>
      <c r="B272" s="2"/>
      <c r="C272" s="2"/>
      <c r="D272" s="2"/>
      <c r="E272" s="2" t="s">
        <v>274</v>
      </c>
      <c r="F272" s="2"/>
      <c r="G272" s="2"/>
      <c r="H272" s="2"/>
      <c r="I272" s="2"/>
      <c r="J272" s="6"/>
      <c r="K272" s="6"/>
      <c r="L272" s="6"/>
      <c r="M272" s="6"/>
      <c r="N272" s="5"/>
      <c r="O272" s="6"/>
      <c r="P272" s="6"/>
      <c r="Q272" s="5"/>
      <c r="R272" s="6"/>
      <c r="S272" s="5"/>
      <c r="T272" s="5"/>
    </row>
    <row r="273" spans="1:20" x14ac:dyDescent="0.3">
      <c r="A273" s="2"/>
      <c r="B273" s="2"/>
      <c r="C273" s="2"/>
      <c r="D273" s="2"/>
      <c r="E273" s="2" t="s">
        <v>275</v>
      </c>
      <c r="F273" s="2"/>
      <c r="G273" s="2"/>
      <c r="H273" s="2"/>
      <c r="I273" s="2"/>
      <c r="J273" s="6"/>
      <c r="K273" s="6"/>
      <c r="L273" s="6"/>
      <c r="M273" s="6"/>
      <c r="N273" s="5"/>
      <c r="O273" s="6"/>
      <c r="P273" s="6"/>
      <c r="Q273" s="5"/>
      <c r="R273" s="6"/>
      <c r="S273" s="5"/>
      <c r="T273" s="5"/>
    </row>
    <row r="274" spans="1:20" ht="15" thickBot="1" x14ac:dyDescent="0.35">
      <c r="A274" s="2"/>
      <c r="B274" s="2"/>
      <c r="C274" s="2"/>
      <c r="D274" s="2"/>
      <c r="E274" s="2" t="s">
        <v>276</v>
      </c>
      <c r="F274" s="2"/>
      <c r="G274" s="2"/>
      <c r="H274" s="2"/>
      <c r="I274" s="2"/>
      <c r="J274" s="6"/>
      <c r="K274" s="6"/>
      <c r="L274" s="6"/>
      <c r="M274" s="6"/>
      <c r="N274" s="5"/>
      <c r="O274" s="6"/>
      <c r="P274" s="6"/>
      <c r="Q274" s="5"/>
      <c r="R274" s="6"/>
      <c r="S274" s="5"/>
      <c r="T274" s="5"/>
    </row>
    <row r="275" spans="1:20" ht="15" thickBot="1" x14ac:dyDescent="0.35">
      <c r="A275" s="2"/>
      <c r="B275" s="2"/>
      <c r="C275" s="2"/>
      <c r="D275" s="2" t="s">
        <v>277</v>
      </c>
      <c r="E275" s="2"/>
      <c r="F275" s="2"/>
      <c r="G275" s="2"/>
      <c r="H275" s="2"/>
      <c r="I275" s="2"/>
      <c r="J275" s="6"/>
      <c r="K275" s="6"/>
      <c r="L275" s="6"/>
      <c r="M275" s="6"/>
      <c r="N275" s="5"/>
      <c r="O275" s="6"/>
      <c r="P275" s="6"/>
      <c r="Q275" s="8">
        <f>ROUND(SUM(Q257:Q261)+SUM(Q272:Q274),5)</f>
        <v>2000</v>
      </c>
      <c r="R275" s="6"/>
      <c r="S275" s="8">
        <f>ROUND(SUM(S257:S261)+SUM(S272:S274),5)</f>
        <v>2000</v>
      </c>
      <c r="T275" s="8">
        <f>ROUND(SUM(T257:T261)+SUM(T272:T274),5)</f>
        <v>5000</v>
      </c>
    </row>
    <row r="276" spans="1:20" x14ac:dyDescent="0.3">
      <c r="A276" s="2"/>
      <c r="B276" s="2"/>
      <c r="C276" s="2" t="s">
        <v>278</v>
      </c>
      <c r="D276" s="2"/>
      <c r="E276" s="2"/>
      <c r="F276" s="2"/>
      <c r="G276" s="2"/>
      <c r="H276" s="2"/>
      <c r="I276" s="2"/>
      <c r="J276" s="6"/>
      <c r="K276" s="6"/>
      <c r="L276" s="6"/>
      <c r="M276" s="6"/>
      <c r="N276" s="5"/>
      <c r="O276" s="6"/>
      <c r="P276" s="6"/>
      <c r="Q276" s="5">
        <f>ROUND(Q246+Q256+Q275,5)</f>
        <v>2000</v>
      </c>
      <c r="R276" s="6"/>
      <c r="S276" s="5">
        <f>ROUND(S246+S256+S275,5)</f>
        <v>2000</v>
      </c>
      <c r="T276" s="5">
        <f>ROUND(T246+T256+T275,5)</f>
        <v>5000</v>
      </c>
    </row>
    <row r="277" spans="1:20" x14ac:dyDescent="0.3">
      <c r="A277" s="2"/>
      <c r="B277" s="2"/>
      <c r="C277" s="2" t="s">
        <v>279</v>
      </c>
      <c r="D277" s="2"/>
      <c r="E277" s="2"/>
      <c r="F277" s="2"/>
      <c r="G277" s="2"/>
      <c r="H277" s="2"/>
      <c r="I277" s="2"/>
      <c r="J277" s="6"/>
      <c r="K277" s="6"/>
      <c r="L277" s="6"/>
      <c r="M277" s="6"/>
      <c r="N277" s="5"/>
      <c r="O277" s="6"/>
      <c r="P277" s="6"/>
      <c r="Q277" s="5"/>
      <c r="R277" s="6"/>
      <c r="S277" s="5"/>
      <c r="T277" s="5"/>
    </row>
    <row r="278" spans="1:20" x14ac:dyDescent="0.3">
      <c r="A278" s="2"/>
      <c r="B278" s="2"/>
      <c r="C278" s="2"/>
      <c r="D278" s="2" t="s">
        <v>280</v>
      </c>
      <c r="E278" s="2"/>
      <c r="F278" s="2"/>
      <c r="G278" s="2"/>
      <c r="H278" s="2"/>
      <c r="I278" s="2"/>
      <c r="J278" s="6"/>
      <c r="K278" s="6"/>
      <c r="L278" s="6"/>
      <c r="M278" s="6"/>
      <c r="N278" s="5"/>
      <c r="O278" s="6"/>
      <c r="P278" s="6"/>
      <c r="Q278" s="5"/>
      <c r="R278" s="6"/>
      <c r="S278" s="5"/>
      <c r="T278" s="5"/>
    </row>
    <row r="279" spans="1:20" x14ac:dyDescent="0.3">
      <c r="A279" s="2"/>
      <c r="B279" s="2"/>
      <c r="C279" s="2"/>
      <c r="D279" s="2"/>
      <c r="E279" s="2" t="s">
        <v>281</v>
      </c>
      <c r="F279" s="2"/>
      <c r="G279" s="2"/>
      <c r="H279" s="2"/>
      <c r="I279" s="2"/>
      <c r="J279" s="6"/>
      <c r="K279" s="6"/>
      <c r="L279" s="6"/>
      <c r="M279" s="6"/>
      <c r="N279" s="5"/>
      <c r="O279" s="6"/>
      <c r="P279" s="6"/>
      <c r="Q279" s="5"/>
      <c r="R279" s="6"/>
      <c r="S279" s="5"/>
      <c r="T279" s="5"/>
    </row>
    <row r="280" spans="1:20" x14ac:dyDescent="0.3">
      <c r="A280" s="2"/>
      <c r="B280" s="2"/>
      <c r="C280" s="2"/>
      <c r="D280" s="2"/>
      <c r="E280" s="2" t="s">
        <v>282</v>
      </c>
      <c r="F280" s="2"/>
      <c r="G280" s="2"/>
      <c r="H280" s="2"/>
      <c r="I280" s="2"/>
      <c r="J280" s="6"/>
      <c r="K280" s="6"/>
      <c r="L280" s="6"/>
      <c r="M280" s="6"/>
      <c r="N280" s="5"/>
      <c r="O280" s="6"/>
      <c r="P280" s="6"/>
      <c r="Q280" s="5"/>
      <c r="R280" s="6"/>
      <c r="S280" s="5"/>
      <c r="T280" s="5"/>
    </row>
    <row r="281" spans="1:20" x14ac:dyDescent="0.3">
      <c r="A281" s="2"/>
      <c r="B281" s="2"/>
      <c r="C281" s="2"/>
      <c r="D281" s="2"/>
      <c r="E281" s="2" t="s">
        <v>283</v>
      </c>
      <c r="F281" s="2"/>
      <c r="G281" s="2"/>
      <c r="H281" s="2"/>
      <c r="I281" s="2"/>
      <c r="J281" s="6"/>
      <c r="K281" s="6"/>
      <c r="L281" s="6"/>
      <c r="M281" s="6"/>
      <c r="N281" s="5"/>
      <c r="O281" s="6"/>
      <c r="P281" s="6"/>
      <c r="Q281" s="5"/>
      <c r="R281" s="6"/>
      <c r="S281" s="5"/>
      <c r="T281" s="5"/>
    </row>
    <row r="282" spans="1:20" x14ac:dyDescent="0.3">
      <c r="A282" s="2"/>
      <c r="B282" s="2"/>
      <c r="C282" s="2"/>
      <c r="D282" s="2"/>
      <c r="E282" s="2"/>
      <c r="F282" s="2" t="s">
        <v>284</v>
      </c>
      <c r="G282" s="2"/>
      <c r="H282" s="2"/>
      <c r="I282" s="2"/>
      <c r="J282" s="6"/>
      <c r="K282" s="6"/>
      <c r="L282" s="6"/>
      <c r="M282" s="6"/>
      <c r="N282" s="5"/>
      <c r="O282" s="6"/>
      <c r="P282" s="6"/>
      <c r="Q282" s="5"/>
      <c r="R282" s="6"/>
      <c r="S282" s="5"/>
      <c r="T282" s="5"/>
    </row>
    <row r="283" spans="1:20" x14ac:dyDescent="0.3">
      <c r="A283" s="2"/>
      <c r="B283" s="2"/>
      <c r="C283" s="2"/>
      <c r="D283" s="2"/>
      <c r="E283" s="2"/>
      <c r="F283" s="2" t="s">
        <v>285</v>
      </c>
      <c r="G283" s="2"/>
      <c r="H283" s="2"/>
      <c r="I283" s="2"/>
      <c r="J283" s="6"/>
      <c r="K283" s="6"/>
      <c r="L283" s="6"/>
      <c r="M283" s="6"/>
      <c r="N283" s="5"/>
      <c r="O283" s="6"/>
      <c r="P283" s="6"/>
      <c r="Q283" s="5"/>
      <c r="R283" s="6"/>
      <c r="S283" s="5"/>
      <c r="T283" s="5"/>
    </row>
    <row r="284" spans="1:20" x14ac:dyDescent="0.3">
      <c r="A284" s="2"/>
      <c r="B284" s="2"/>
      <c r="C284" s="2"/>
      <c r="D284" s="2"/>
      <c r="E284" s="2" t="s">
        <v>286</v>
      </c>
      <c r="F284" s="2"/>
      <c r="G284" s="2"/>
      <c r="H284" s="2"/>
      <c r="I284" s="2"/>
      <c r="J284" s="6"/>
      <c r="K284" s="6"/>
      <c r="L284" s="6"/>
      <c r="M284" s="6"/>
      <c r="N284" s="5"/>
      <c r="O284" s="6"/>
      <c r="P284" s="6"/>
      <c r="Q284" s="5"/>
      <c r="R284" s="6"/>
      <c r="S284" s="5"/>
      <c r="T284" s="5"/>
    </row>
    <row r="285" spans="1:20" x14ac:dyDescent="0.3">
      <c r="A285" s="2"/>
      <c r="B285" s="2"/>
      <c r="C285" s="2"/>
      <c r="D285" s="2"/>
      <c r="E285" s="2" t="s">
        <v>287</v>
      </c>
      <c r="F285" s="2"/>
      <c r="G285" s="2"/>
      <c r="H285" s="2"/>
      <c r="I285" s="2"/>
      <c r="J285" s="6"/>
      <c r="K285" s="6"/>
      <c r="L285" s="6"/>
      <c r="M285" s="6"/>
      <c r="N285" s="5"/>
      <c r="O285" s="6"/>
      <c r="P285" s="6"/>
      <c r="Q285" s="5"/>
      <c r="R285" s="6"/>
      <c r="S285" s="5"/>
      <c r="T285" s="5"/>
    </row>
    <row r="286" spans="1:20" x14ac:dyDescent="0.3">
      <c r="A286" s="2"/>
      <c r="B286" s="2"/>
      <c r="C286" s="2"/>
      <c r="D286" s="2"/>
      <c r="E286" s="2" t="s">
        <v>288</v>
      </c>
      <c r="F286" s="2"/>
      <c r="G286" s="2"/>
      <c r="H286" s="2"/>
      <c r="I286" s="2"/>
      <c r="J286" s="6"/>
      <c r="K286" s="6"/>
      <c r="L286" s="6"/>
      <c r="M286" s="6"/>
      <c r="N286" s="5"/>
      <c r="O286" s="6"/>
      <c r="P286" s="6"/>
      <c r="Q286" s="5"/>
      <c r="R286" s="6"/>
      <c r="S286" s="5"/>
      <c r="T286" s="5"/>
    </row>
    <row r="287" spans="1:20" x14ac:dyDescent="0.3">
      <c r="A287" s="2"/>
      <c r="B287" s="2"/>
      <c r="C287" s="2"/>
      <c r="D287" s="2" t="s">
        <v>289</v>
      </c>
      <c r="E287" s="2"/>
      <c r="F287" s="2"/>
      <c r="G287" s="2"/>
      <c r="H287" s="2"/>
      <c r="I287" s="2"/>
      <c r="J287" s="6"/>
      <c r="K287" s="6"/>
      <c r="L287" s="6"/>
      <c r="M287" s="6"/>
      <c r="N287" s="5"/>
      <c r="O287" s="6"/>
      <c r="P287" s="6"/>
      <c r="Q287" s="5"/>
      <c r="R287" s="6"/>
      <c r="S287" s="5"/>
      <c r="T287" s="5"/>
    </row>
    <row r="288" spans="1:20" x14ac:dyDescent="0.3">
      <c r="A288" s="2"/>
      <c r="B288" s="2"/>
      <c r="C288" s="2"/>
      <c r="D288" s="2" t="s">
        <v>290</v>
      </c>
      <c r="E288" s="2"/>
      <c r="F288" s="2"/>
      <c r="G288" s="2"/>
      <c r="H288" s="2"/>
      <c r="I288" s="2"/>
      <c r="J288" s="6"/>
      <c r="K288" s="6"/>
      <c r="L288" s="6"/>
      <c r="M288" s="6"/>
      <c r="N288" s="5"/>
      <c r="O288" s="6"/>
      <c r="P288" s="6"/>
      <c r="Q288" s="5"/>
      <c r="R288" s="6"/>
      <c r="S288" s="5"/>
      <c r="T288" s="5"/>
    </row>
    <row r="289" spans="1:20" x14ac:dyDescent="0.3">
      <c r="A289" s="2"/>
      <c r="B289" s="2"/>
      <c r="C289" s="2"/>
      <c r="D289" s="2"/>
      <c r="E289" s="2" t="s">
        <v>291</v>
      </c>
      <c r="F289" s="2"/>
      <c r="G289" s="2"/>
      <c r="H289" s="2"/>
      <c r="I289" s="2"/>
      <c r="J289" s="6"/>
      <c r="K289" s="6"/>
      <c r="L289" s="6"/>
      <c r="M289" s="6"/>
      <c r="N289" s="5"/>
      <c r="O289" s="6"/>
      <c r="P289" s="6"/>
      <c r="Q289" s="5"/>
      <c r="R289" s="6"/>
      <c r="S289" s="5"/>
      <c r="T289" s="5"/>
    </row>
    <row r="290" spans="1:20" x14ac:dyDescent="0.3">
      <c r="A290" s="2"/>
      <c r="B290" s="2"/>
      <c r="C290" s="2"/>
      <c r="D290" s="2"/>
      <c r="E290" s="2" t="s">
        <v>292</v>
      </c>
      <c r="F290" s="2"/>
      <c r="G290" s="2"/>
      <c r="H290" s="2"/>
      <c r="I290" s="2"/>
      <c r="J290" s="6"/>
      <c r="K290" s="6"/>
      <c r="L290" s="6"/>
      <c r="M290" s="6"/>
      <c r="N290" s="5"/>
      <c r="O290" s="6"/>
      <c r="P290" s="6"/>
      <c r="Q290" s="5"/>
      <c r="R290" s="6"/>
      <c r="S290" s="5"/>
      <c r="T290" s="5"/>
    </row>
    <row r="291" spans="1:20" x14ac:dyDescent="0.3">
      <c r="A291" s="2"/>
      <c r="B291" s="2"/>
      <c r="C291" s="2"/>
      <c r="D291" s="2"/>
      <c r="E291" s="2" t="s">
        <v>293</v>
      </c>
      <c r="F291" s="2"/>
      <c r="G291" s="2"/>
      <c r="H291" s="2"/>
      <c r="I291" s="2"/>
      <c r="J291" s="6"/>
      <c r="K291" s="6"/>
      <c r="L291" s="6"/>
      <c r="M291" s="6"/>
      <c r="N291" s="5"/>
      <c r="O291" s="6"/>
      <c r="P291" s="6"/>
      <c r="Q291" s="5"/>
      <c r="R291" s="6"/>
      <c r="S291" s="5"/>
      <c r="T291" s="5"/>
    </row>
    <row r="292" spans="1:20" x14ac:dyDescent="0.3">
      <c r="A292" s="2"/>
      <c r="B292" s="2"/>
      <c r="C292" s="2"/>
      <c r="D292" s="2"/>
      <c r="E292" s="2" t="s">
        <v>294</v>
      </c>
      <c r="F292" s="2"/>
      <c r="G292" s="2"/>
      <c r="H292" s="2"/>
      <c r="I292" s="2"/>
      <c r="J292" s="6"/>
      <c r="K292" s="6"/>
      <c r="L292" s="6"/>
      <c r="M292" s="6"/>
      <c r="N292" s="5"/>
      <c r="O292" s="6"/>
      <c r="P292" s="6"/>
      <c r="Q292" s="5"/>
      <c r="R292" s="6"/>
      <c r="S292" s="5"/>
      <c r="T292" s="5"/>
    </row>
    <row r="293" spans="1:20" x14ac:dyDescent="0.3">
      <c r="A293" s="2"/>
      <c r="B293" s="2"/>
      <c r="C293" s="2"/>
      <c r="D293" s="2"/>
      <c r="E293" s="2"/>
      <c r="F293" s="2" t="s">
        <v>295</v>
      </c>
      <c r="G293" s="2"/>
      <c r="H293" s="2"/>
      <c r="I293" s="2"/>
      <c r="J293" s="6"/>
      <c r="K293" s="6"/>
      <c r="L293" s="6"/>
      <c r="M293" s="6"/>
      <c r="N293" s="5"/>
      <c r="O293" s="6"/>
      <c r="P293" s="6"/>
      <c r="Q293" s="5"/>
      <c r="R293" s="6"/>
      <c r="S293" s="5"/>
      <c r="T293" s="5"/>
    </row>
    <row r="294" spans="1:20" x14ac:dyDescent="0.3">
      <c r="A294" s="2"/>
      <c r="B294" s="2"/>
      <c r="C294" s="2"/>
      <c r="D294" s="2"/>
      <c r="E294" s="2"/>
      <c r="F294" s="2" t="s">
        <v>296</v>
      </c>
      <c r="G294" s="2"/>
      <c r="H294" s="2"/>
      <c r="I294" s="2"/>
      <c r="J294" s="6"/>
      <c r="K294" s="6"/>
      <c r="L294" s="6"/>
      <c r="M294" s="6"/>
      <c r="N294" s="5"/>
      <c r="O294" s="6"/>
      <c r="P294" s="6"/>
      <c r="Q294" s="5"/>
      <c r="R294" s="6"/>
      <c r="S294" s="5"/>
      <c r="T294" s="5"/>
    </row>
    <row r="295" spans="1:20" x14ac:dyDescent="0.3">
      <c r="A295" s="2"/>
      <c r="B295" s="2"/>
      <c r="C295" s="2"/>
      <c r="D295" s="2"/>
      <c r="E295" s="2"/>
      <c r="F295" s="2" t="s">
        <v>297</v>
      </c>
      <c r="G295" s="2"/>
      <c r="H295" s="2"/>
      <c r="I295" s="2"/>
      <c r="J295" s="6"/>
      <c r="K295" s="6"/>
      <c r="L295" s="6"/>
      <c r="M295" s="6"/>
      <c r="N295" s="5"/>
      <c r="O295" s="6"/>
      <c r="P295" s="6"/>
      <c r="Q295" s="5"/>
      <c r="R295" s="6"/>
      <c r="S295" s="5"/>
      <c r="T295" s="5"/>
    </row>
    <row r="296" spans="1:20" x14ac:dyDescent="0.3">
      <c r="A296" s="2"/>
      <c r="B296" s="2"/>
      <c r="C296" s="2"/>
      <c r="D296" s="2"/>
      <c r="E296" s="2"/>
      <c r="F296" s="2" t="s">
        <v>298</v>
      </c>
      <c r="G296" s="2"/>
      <c r="H296" s="2"/>
      <c r="I296" s="2"/>
      <c r="J296" s="6"/>
      <c r="K296" s="6"/>
      <c r="L296" s="6"/>
      <c r="M296" s="6"/>
      <c r="N296" s="5"/>
      <c r="O296" s="6"/>
      <c r="P296" s="6"/>
      <c r="Q296" s="5"/>
      <c r="R296" s="6"/>
      <c r="S296" s="5"/>
      <c r="T296" s="5"/>
    </row>
    <row r="297" spans="1:20" x14ac:dyDescent="0.3">
      <c r="A297" s="2"/>
      <c r="B297" s="2"/>
      <c r="C297" s="2"/>
      <c r="D297" s="2"/>
      <c r="E297" s="2" t="s">
        <v>299</v>
      </c>
      <c r="F297" s="2"/>
      <c r="G297" s="2"/>
      <c r="H297" s="2"/>
      <c r="I297" s="2"/>
      <c r="J297" s="6"/>
      <c r="K297" s="6"/>
      <c r="L297" s="6"/>
      <c r="M297" s="6"/>
      <c r="N297" s="5"/>
      <c r="O297" s="6"/>
      <c r="P297" s="6"/>
      <c r="Q297" s="5"/>
      <c r="R297" s="6"/>
      <c r="S297" s="5"/>
      <c r="T297" s="5"/>
    </row>
    <row r="298" spans="1:20" x14ac:dyDescent="0.3">
      <c r="A298" s="2"/>
      <c r="B298" s="2"/>
      <c r="C298" s="2"/>
      <c r="D298" s="2"/>
      <c r="E298" s="2" t="s">
        <v>300</v>
      </c>
      <c r="F298" s="2"/>
      <c r="G298" s="2"/>
      <c r="H298" s="2"/>
      <c r="I298" s="2"/>
      <c r="J298" s="6"/>
      <c r="K298" s="6"/>
      <c r="L298" s="6"/>
      <c r="M298" s="6"/>
      <c r="N298" s="5"/>
      <c r="O298" s="6"/>
      <c r="P298" s="6"/>
      <c r="Q298" s="5"/>
      <c r="R298" s="6"/>
      <c r="S298" s="5"/>
      <c r="T298" s="5"/>
    </row>
    <row r="299" spans="1:20" x14ac:dyDescent="0.3">
      <c r="A299" s="2"/>
      <c r="B299" s="2"/>
      <c r="C299" s="2"/>
      <c r="D299" s="2" t="s">
        <v>301</v>
      </c>
      <c r="E299" s="2"/>
      <c r="F299" s="2"/>
      <c r="G299" s="2"/>
      <c r="H299" s="2"/>
      <c r="I299" s="2"/>
      <c r="J299" s="6"/>
      <c r="K299" s="6"/>
      <c r="L299" s="6"/>
      <c r="M299" s="6"/>
      <c r="N299" s="5"/>
      <c r="O299" s="6"/>
      <c r="P299" s="6"/>
      <c r="Q299" s="5"/>
      <c r="R299" s="6"/>
      <c r="S299" s="5"/>
      <c r="T299" s="5"/>
    </row>
    <row r="300" spans="1:20" x14ac:dyDescent="0.3">
      <c r="A300" s="2"/>
      <c r="B300" s="2"/>
      <c r="C300" s="2"/>
      <c r="D300" s="2" t="s">
        <v>302</v>
      </c>
      <c r="E300" s="2"/>
      <c r="F300" s="2"/>
      <c r="G300" s="2"/>
      <c r="H300" s="2"/>
      <c r="I300" s="2"/>
      <c r="J300" s="6"/>
      <c r="K300" s="6"/>
      <c r="L300" s="6"/>
      <c r="M300" s="6"/>
      <c r="N300" s="5"/>
      <c r="O300" s="6"/>
      <c r="P300" s="6"/>
      <c r="Q300" s="5"/>
      <c r="R300" s="6"/>
      <c r="S300" s="5"/>
      <c r="T300" s="5"/>
    </row>
    <row r="301" spans="1:20" x14ac:dyDescent="0.3">
      <c r="A301" s="2"/>
      <c r="B301" s="2"/>
      <c r="C301" s="2"/>
      <c r="D301" s="2"/>
      <c r="E301" s="2" t="s">
        <v>303</v>
      </c>
      <c r="F301" s="2"/>
      <c r="G301" s="2"/>
      <c r="H301" s="2"/>
      <c r="I301" s="2"/>
      <c r="J301" s="6"/>
      <c r="K301" s="6"/>
      <c r="L301" s="6"/>
      <c r="M301" s="6"/>
      <c r="N301" s="5"/>
      <c r="O301" s="6"/>
      <c r="P301" s="6"/>
      <c r="Q301" s="5"/>
      <c r="R301" s="6"/>
      <c r="S301" s="5">
        <v>14840</v>
      </c>
      <c r="T301" s="5"/>
    </row>
    <row r="302" spans="1:20" x14ac:dyDescent="0.3">
      <c r="A302" s="2"/>
      <c r="B302" s="2"/>
      <c r="C302" s="2"/>
      <c r="D302" s="2"/>
      <c r="E302" s="2" t="s">
        <v>304</v>
      </c>
      <c r="F302" s="2"/>
      <c r="G302" s="2"/>
      <c r="H302" s="2"/>
      <c r="I302" s="2"/>
      <c r="J302" s="6"/>
      <c r="K302" s="6"/>
      <c r="L302" s="6"/>
      <c r="M302" s="6"/>
      <c r="N302" s="5"/>
      <c r="O302" s="6"/>
      <c r="P302" s="6"/>
      <c r="Q302" s="5"/>
      <c r="R302" s="6"/>
      <c r="S302" s="5">
        <v>37548.5</v>
      </c>
      <c r="T302" s="5">
        <v>10000</v>
      </c>
    </row>
    <row r="303" spans="1:20" x14ac:dyDescent="0.3">
      <c r="A303" s="2"/>
      <c r="B303" s="2"/>
      <c r="C303" s="2"/>
      <c r="D303" s="2"/>
      <c r="E303" s="2" t="s">
        <v>305</v>
      </c>
      <c r="F303" s="2"/>
      <c r="G303" s="2"/>
      <c r="H303" s="2"/>
      <c r="I303" s="2"/>
      <c r="J303" s="6"/>
      <c r="K303" s="6"/>
      <c r="L303" s="6"/>
      <c r="M303" s="6"/>
      <c r="N303" s="5"/>
      <c r="O303" s="6"/>
      <c r="P303" s="6"/>
      <c r="Q303" s="5"/>
      <c r="R303" s="6"/>
      <c r="S303" s="5">
        <v>23375.5</v>
      </c>
      <c r="T303" s="5">
        <v>2028.44</v>
      </c>
    </row>
    <row r="304" spans="1:20" x14ac:dyDescent="0.3">
      <c r="A304" s="2"/>
      <c r="B304" s="2"/>
      <c r="C304" s="2"/>
      <c r="D304" s="2"/>
      <c r="E304" s="2" t="s">
        <v>306</v>
      </c>
      <c r="F304" s="2"/>
      <c r="G304" s="2"/>
      <c r="H304" s="2"/>
      <c r="I304" s="2"/>
      <c r="J304" s="6"/>
      <c r="K304" s="6"/>
      <c r="L304" s="6"/>
      <c r="M304" s="6"/>
      <c r="N304" s="5"/>
      <c r="O304" s="6"/>
      <c r="P304" s="6"/>
      <c r="Q304" s="5">
        <v>18967</v>
      </c>
      <c r="R304" s="6"/>
      <c r="S304" s="5">
        <f>S16+S17-S219-S221</f>
        <v>18987</v>
      </c>
      <c r="T304" s="5"/>
    </row>
    <row r="305" spans="1:20" x14ac:dyDescent="0.3">
      <c r="A305" s="2"/>
      <c r="B305" s="2"/>
      <c r="C305" s="2"/>
      <c r="D305" s="2"/>
      <c r="E305" s="2" t="s">
        <v>307</v>
      </c>
      <c r="F305" s="2"/>
      <c r="G305" s="2"/>
      <c r="H305" s="2"/>
      <c r="I305" s="2"/>
      <c r="J305" s="6"/>
      <c r="K305" s="6"/>
      <c r="L305" s="6"/>
      <c r="M305" s="6"/>
      <c r="N305" s="5">
        <v>4084.62</v>
      </c>
      <c r="O305" s="6"/>
      <c r="P305" s="6"/>
      <c r="Q305" s="5"/>
      <c r="R305" s="6"/>
      <c r="S305" s="5"/>
      <c r="T305" s="5"/>
    </row>
    <row r="306" spans="1:20" x14ac:dyDescent="0.3">
      <c r="A306" s="2"/>
      <c r="B306" s="2"/>
      <c r="C306" s="2"/>
      <c r="D306" s="2"/>
      <c r="E306" s="2" t="s">
        <v>308</v>
      </c>
      <c r="F306" s="2"/>
      <c r="G306" s="2"/>
      <c r="H306" s="2"/>
      <c r="I306" s="2"/>
      <c r="J306" s="6"/>
      <c r="K306" s="6"/>
      <c r="L306" s="6"/>
      <c r="M306" s="6"/>
      <c r="N306" s="5">
        <v>0</v>
      </c>
      <c r="O306" s="6"/>
      <c r="P306" s="6"/>
      <c r="Q306" s="5"/>
      <c r="R306" s="6"/>
      <c r="S306" s="5"/>
      <c r="T306" s="5"/>
    </row>
    <row r="307" spans="1:20" x14ac:dyDescent="0.3">
      <c r="A307" s="2"/>
      <c r="B307" s="2"/>
      <c r="C307" s="2"/>
      <c r="D307" s="2"/>
      <c r="E307" s="2" t="s">
        <v>309</v>
      </c>
      <c r="F307" s="2"/>
      <c r="G307" s="2"/>
      <c r="H307" s="2"/>
      <c r="I307" s="2"/>
      <c r="J307" s="6"/>
      <c r="K307" s="6"/>
      <c r="L307" s="6"/>
      <c r="M307" s="6"/>
      <c r="N307" s="5">
        <v>0</v>
      </c>
      <c r="O307" s="6"/>
      <c r="P307" s="6"/>
      <c r="Q307" s="5"/>
      <c r="R307" s="6"/>
      <c r="S307" s="5"/>
      <c r="T307" s="5"/>
    </row>
    <row r="308" spans="1:20" x14ac:dyDescent="0.3">
      <c r="A308" s="2"/>
      <c r="B308" s="2"/>
      <c r="C308" s="2"/>
      <c r="D308" s="2"/>
      <c r="E308" s="2" t="s">
        <v>310</v>
      </c>
      <c r="F308" s="2"/>
      <c r="G308" s="2"/>
      <c r="H308" s="2"/>
      <c r="I308" s="2"/>
      <c r="J308" s="6"/>
      <c r="K308" s="6"/>
      <c r="L308" s="6"/>
      <c r="M308" s="6"/>
      <c r="N308" s="5">
        <v>0</v>
      </c>
      <c r="O308" s="6"/>
      <c r="P308" s="6"/>
      <c r="Q308" s="5"/>
      <c r="R308" s="6"/>
      <c r="S308" s="5"/>
      <c r="T308" s="5"/>
    </row>
    <row r="309" spans="1:20" x14ac:dyDescent="0.3">
      <c r="A309" s="2"/>
      <c r="B309" s="2"/>
      <c r="C309" s="2"/>
      <c r="D309" s="2"/>
      <c r="E309" s="2" t="s">
        <v>311</v>
      </c>
      <c r="F309" s="2"/>
      <c r="G309" s="2"/>
      <c r="H309" s="2"/>
      <c r="I309" s="2"/>
      <c r="J309" s="6"/>
      <c r="K309" s="6"/>
      <c r="L309" s="6"/>
      <c r="M309" s="6"/>
      <c r="N309" s="5">
        <v>0</v>
      </c>
      <c r="O309" s="6"/>
      <c r="P309" s="6"/>
      <c r="Q309" s="5"/>
      <c r="R309" s="6"/>
      <c r="S309" s="5"/>
      <c r="T309" s="5"/>
    </row>
    <row r="310" spans="1:20" x14ac:dyDescent="0.3">
      <c r="A310" s="2"/>
      <c r="B310" s="2"/>
      <c r="C310" s="2"/>
      <c r="D310" s="2"/>
      <c r="E310" s="2" t="s">
        <v>312</v>
      </c>
      <c r="F310" s="2"/>
      <c r="G310" s="2"/>
      <c r="H310" s="2"/>
      <c r="I310" s="2"/>
      <c r="J310" s="6"/>
      <c r="K310" s="6"/>
      <c r="L310" s="6"/>
      <c r="M310" s="6"/>
      <c r="N310" s="5"/>
      <c r="O310" s="6"/>
      <c r="P310" s="6"/>
      <c r="Q310" s="5">
        <v>41333</v>
      </c>
      <c r="R310" s="6"/>
      <c r="S310" s="5">
        <f>S12-S38</f>
        <v>45093</v>
      </c>
      <c r="T310" s="5">
        <f>T12-T38</f>
        <v>1635.7299999999814</v>
      </c>
    </row>
    <row r="311" spans="1:20" x14ac:dyDescent="0.3">
      <c r="A311" s="2"/>
      <c r="B311" s="2"/>
      <c r="C311" s="2"/>
      <c r="D311" s="2"/>
      <c r="E311" s="2" t="s">
        <v>313</v>
      </c>
      <c r="F311" s="2"/>
      <c r="G311" s="2"/>
      <c r="H311" s="2"/>
      <c r="I311" s="2"/>
      <c r="J311" s="6"/>
      <c r="K311" s="6"/>
      <c r="L311" s="6"/>
      <c r="M311" s="6"/>
      <c r="N311" s="5">
        <v>0</v>
      </c>
      <c r="O311" s="6"/>
      <c r="P311" s="6"/>
      <c r="Q311" s="5"/>
      <c r="R311" s="6"/>
      <c r="S311" s="5"/>
      <c r="T311" s="5"/>
    </row>
    <row r="312" spans="1:20" ht="15" thickBot="1" x14ac:dyDescent="0.35">
      <c r="A312" s="16"/>
      <c r="B312" s="16"/>
      <c r="C312" s="16"/>
      <c r="D312" s="16"/>
      <c r="E312" s="16" t="s">
        <v>314</v>
      </c>
      <c r="F312" s="16"/>
      <c r="G312" s="16"/>
      <c r="H312" s="16"/>
      <c r="I312" s="16"/>
      <c r="J312" s="18"/>
      <c r="K312" s="18"/>
      <c r="L312" s="18"/>
      <c r="M312" s="18"/>
      <c r="N312" s="17">
        <v>16000</v>
      </c>
      <c r="O312" s="18"/>
      <c r="P312" s="18"/>
      <c r="Q312" s="17">
        <v>20052.400000000001</v>
      </c>
      <c r="R312" s="18"/>
      <c r="S312" s="17">
        <v>44348.5</v>
      </c>
      <c r="T312" s="5">
        <v>41465.22</v>
      </c>
    </row>
    <row r="313" spans="1:20" ht="15" thickBot="1" x14ac:dyDescent="0.35">
      <c r="A313" s="2"/>
      <c r="B313" s="2"/>
      <c r="C313" s="2"/>
      <c r="D313" s="2" t="s">
        <v>315</v>
      </c>
      <c r="E313" s="2"/>
      <c r="F313" s="2"/>
      <c r="G313" s="2"/>
      <c r="H313" s="2"/>
      <c r="I313" s="2"/>
      <c r="J313" s="6"/>
      <c r="K313" s="6"/>
      <c r="L313" s="6"/>
      <c r="M313" s="6"/>
      <c r="N313" s="7">
        <f>ROUND(SUM(N300:N312),5)</f>
        <v>20084.62</v>
      </c>
      <c r="O313" s="6"/>
      <c r="P313" s="6"/>
      <c r="Q313" s="7">
        <f>ROUND(SUM(Q300:Q312),5)</f>
        <v>80352.399999999994</v>
      </c>
      <c r="R313" s="6"/>
      <c r="S313" s="7">
        <f>ROUND(SUM(S300:S312),5)</f>
        <v>184192.5</v>
      </c>
      <c r="T313" s="7">
        <f>ROUND(SUM(T300:T312),5)</f>
        <v>55129.39</v>
      </c>
    </row>
    <row r="314" spans="1:20" ht="15" thickBot="1" x14ac:dyDescent="0.35">
      <c r="A314" s="2"/>
      <c r="B314" s="2"/>
      <c r="C314" s="2" t="s">
        <v>316</v>
      </c>
      <c r="D314" s="2"/>
      <c r="E314" s="2"/>
      <c r="F314" s="2"/>
      <c r="G314" s="2"/>
      <c r="H314" s="2"/>
      <c r="I314" s="2"/>
      <c r="J314" s="6"/>
      <c r="K314" s="6"/>
      <c r="L314" s="6"/>
      <c r="M314" s="6"/>
      <c r="N314" s="7">
        <f>ROUND(N277+N287+N299+N313,5)</f>
        <v>20084.62</v>
      </c>
      <c r="O314" s="6"/>
      <c r="P314" s="6"/>
      <c r="Q314" s="7">
        <f>ROUND(Q277+Q287+Q299+Q313,5)</f>
        <v>80352.399999999994</v>
      </c>
      <c r="R314" s="6"/>
      <c r="S314" s="7">
        <f>ROUND(S277+S287+S299+S313,5)</f>
        <v>184192.5</v>
      </c>
      <c r="T314" s="7">
        <f>ROUND(T277+T287+T299+T313,5)</f>
        <v>55129.39</v>
      </c>
    </row>
    <row r="315" spans="1:20" ht="15" thickBot="1" x14ac:dyDescent="0.35">
      <c r="A315" s="2"/>
      <c r="B315" s="2" t="s">
        <v>317</v>
      </c>
      <c r="C315" s="2"/>
      <c r="D315" s="2"/>
      <c r="E315" s="2"/>
      <c r="F315" s="2"/>
      <c r="G315" s="2"/>
      <c r="H315" s="2"/>
      <c r="I315" s="2"/>
      <c r="J315" s="6"/>
      <c r="K315" s="6"/>
      <c r="L315" s="6"/>
      <c r="M315" s="6"/>
      <c r="N315" s="7">
        <f>ROUND(N245+N276-N314,5)</f>
        <v>-20084.62</v>
      </c>
      <c r="O315" s="6"/>
      <c r="P315" s="6"/>
      <c r="Q315" s="7">
        <f>ROUND(Q245+Q276-Q314,5)</f>
        <v>-78352.399999999994</v>
      </c>
      <c r="R315" s="6"/>
      <c r="S315" s="7">
        <f>ROUND(S245+S276-S314,5)</f>
        <v>-182192.5</v>
      </c>
      <c r="T315" s="7">
        <f>ROUND(T245+T276-T314,5)</f>
        <v>-50129.39</v>
      </c>
    </row>
    <row r="316" spans="1:20" s="11" customFormat="1" ht="10.199999999999999" thickBot="1" x14ac:dyDescent="0.25">
      <c r="A316" s="2" t="s">
        <v>318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10">
        <f>ROUND(N244+N315,5)</f>
        <v>0</v>
      </c>
      <c r="O316" s="2"/>
      <c r="P316" s="2"/>
      <c r="Q316" s="10">
        <f>ROUND(Q244+Q315,5)</f>
        <v>1500</v>
      </c>
      <c r="R316" s="2"/>
      <c r="S316" s="10">
        <f>ROUND(S244+S315,5)</f>
        <v>0</v>
      </c>
      <c r="T316" s="10">
        <f>ROUND(T244+T315,5)</f>
        <v>0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6F6C01-C777-4531-A676-D46C23F77F79}">
  <ds:schemaRefs>
    <ds:schemaRef ds:uri="http://schemas.microsoft.com/office/2006/metadata/properties"/>
    <ds:schemaRef ds:uri="http://schemas.microsoft.com/office/infopath/2007/PartnerControls"/>
    <ds:schemaRef ds:uri="66d75f40-7d24-403a-a859-e7f12c41f900"/>
    <ds:schemaRef ds:uri="0b42ca36-c917-426e-b10f-a601cd052900"/>
  </ds:schemaRefs>
</ds:datastoreItem>
</file>

<file path=customXml/itemProps2.xml><?xml version="1.0" encoding="utf-8"?>
<ds:datastoreItem xmlns:ds="http://schemas.openxmlformats.org/officeDocument/2006/customXml" ds:itemID="{D735F6EB-59FE-4375-A3AE-19A95CFD5909}"/>
</file>

<file path=customXml/itemProps3.xml><?xml version="1.0" encoding="utf-8"?>
<ds:datastoreItem xmlns:ds="http://schemas.openxmlformats.org/officeDocument/2006/customXml" ds:itemID="{784942E7-AACF-4712-8A7A-193B21D9E9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2024 Budget with Backfill</vt:lpstr>
      <vt:lpstr>Budget 2 SB23B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Charlie Schmidtmann</cp:lastModifiedBy>
  <cp:revision/>
  <dcterms:created xsi:type="dcterms:W3CDTF">2022-11-26T18:31:17Z</dcterms:created>
  <dcterms:modified xsi:type="dcterms:W3CDTF">2024-10-16T22:52:35Z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