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6.xml" ContentType="application/vnd.ms-office.activeX+xml"/>
  <Override PartName="/xl/activeX/activeX6.bin" ContentType="application/vnd.ms-office.activeX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8.xml" ContentType="application/vnd.ms-office.activeX+xml"/>
  <Override PartName="/xl/activeX/activeX10.xml" ContentType="application/vnd.ms-office.activeX+xml"/>
  <Override PartName="/xl/activeX/activeX10.bin" ContentType="application/vnd.ms-office.activeX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dcofire.sharepoint.com/sites/board/Shared Documents/Board of Directors Meetings/Meeting Packets/05-May/15/"/>
    </mc:Choice>
  </mc:AlternateContent>
  <xr:revisionPtr revIDLastSave="0" documentId="8_{D115A29D-D109-4099-A63D-0A323E177AFD}" xr6:coauthVersionLast="47" xr6:coauthVersionMax="47" xr10:uidLastSave="{00000000-0000-0000-0000-000000000000}"/>
  <bookViews>
    <workbookView xWindow="-120" yWindow="-120" windowWidth="29040" windowHeight="15720" activeTab="5" xr2:uid="{2497AE03-3DF4-4903-9F46-DD291FDFA2C0}"/>
  </bookViews>
  <sheets>
    <sheet name="APR 2024 Balance Sheet" sheetId="1" r:id="rId1"/>
    <sheet name="APR 2024 I&amp;E MTD" sheetId="2" r:id="rId2"/>
    <sheet name="APR 2024 I&amp;E YTD" sheetId="3" r:id="rId3"/>
    <sheet name="APR 2024 Gen Ledger" sheetId="4" r:id="rId4"/>
    <sheet name="Alert" sheetId="9" state="hidden" r:id="rId5"/>
    <sheet name="APR 2024 BVA" sheetId="5" r:id="rId6"/>
  </sheets>
  <definedNames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'APR 2024 Balance Sheet'!$A:$F,'APR 2024 Balance Sheet'!$1:$1</definedName>
    <definedName name="_xlnm.Print_Titles" localSheetId="5">'APR 2024 BVA'!$A:$I,'APR 2024 BVA'!$1:$2</definedName>
    <definedName name="_xlnm.Print_Titles" localSheetId="3">'APR 2024 Gen Ledger'!$A:$F,'APR 2024 Gen Ledger'!$1:$1</definedName>
    <definedName name="_xlnm.Print_Titles" localSheetId="1">'APR 2024 I&amp;E MTD'!$A:$I,'APR 2024 I&amp;E MTD'!$1:$2</definedName>
    <definedName name="_xlnm.Print_Titles" localSheetId="2">'APR 2024 I&amp;E YTD'!$A:$I,'APR 2024 I&amp;E YTD'!$1:$2</definedName>
    <definedName name="QB_COLUMN_1" localSheetId="3" hidden="1">'APR 2024 Gen Ledger'!$G$1</definedName>
    <definedName name="QB_COLUMN_17" localSheetId="3" hidden="1">'APR 2024 Gen Ledger'!$M$1</definedName>
    <definedName name="QB_COLUMN_19" localSheetId="3" hidden="1">'APR 2024 Gen Ledger'!$N$1</definedName>
    <definedName name="QB_COLUMN_20" localSheetId="3" hidden="1">'APR 2024 Gen Ledger'!$O$1</definedName>
    <definedName name="QB_COLUMN_29" localSheetId="0" hidden="1">'APR 2024 Balance Sheet'!$G$1</definedName>
    <definedName name="QB_COLUMN_3" localSheetId="3" hidden="1">'APR 2024 Gen Ledger'!$H$1</definedName>
    <definedName name="QB_COLUMN_30" localSheetId="3" hidden="1">'APR 2024 Gen Ledger'!$P$1</definedName>
    <definedName name="QB_COLUMN_31" localSheetId="3" hidden="1">'APR 2024 Gen Ledger'!$Q$1</definedName>
    <definedName name="QB_COLUMN_4" localSheetId="3" hidden="1">'APR 2024 Gen Ledger'!$I$1</definedName>
    <definedName name="QB_COLUMN_5" localSheetId="3" hidden="1">'APR 2024 Gen Ledger'!$J$1</definedName>
    <definedName name="QB_COLUMN_59200" localSheetId="5" hidden="1">'APR 2024 BVA'!$J$2</definedName>
    <definedName name="QB_COLUMN_59200" localSheetId="1" hidden="1">'APR 2024 I&amp;E MTD'!$J$2</definedName>
    <definedName name="QB_COLUMN_59200" localSheetId="2" hidden="1">'APR 2024 I&amp;E YTD'!$J$2</definedName>
    <definedName name="QB_COLUMN_63620" localSheetId="5" hidden="1">'APR 2024 BVA'!$L$2</definedName>
    <definedName name="QB_COLUMN_63620" localSheetId="1" hidden="1">'APR 2024 I&amp;E MTD'!$L$2</definedName>
    <definedName name="QB_COLUMN_63620" localSheetId="2" hidden="1">'APR 2024 I&amp;E YTD'!$L$2</definedName>
    <definedName name="QB_COLUMN_64430" localSheetId="5" hidden="1">'APR 2024 BVA'!$M$2</definedName>
    <definedName name="QB_COLUMN_64430" localSheetId="1" hidden="1">'APR 2024 I&amp;E MTD'!$M$2</definedName>
    <definedName name="QB_COLUMN_64430" localSheetId="2" hidden="1">'APR 2024 I&amp;E YTD'!$M$2</definedName>
    <definedName name="QB_COLUMN_7" localSheetId="3" hidden="1">'APR 2024 Gen Ledger'!$K$1</definedName>
    <definedName name="QB_COLUMN_76210" localSheetId="5" hidden="1">'APR 2024 BVA'!$K$2</definedName>
    <definedName name="QB_COLUMN_76210" localSheetId="1" hidden="1">'APR 2024 I&amp;E MTD'!$K$2</definedName>
    <definedName name="QB_COLUMN_76210" localSheetId="2" hidden="1">'APR 2024 I&amp;E YTD'!$K$2</definedName>
    <definedName name="QB_COLUMN_8" localSheetId="3" hidden="1">'APR 2024 Gen Ledger'!$L$1</definedName>
    <definedName name="QB_DATA_0" localSheetId="0" hidden="1">'APR 2024 Balance Sheet'!$6:$6,'APR 2024 Balance Sheet'!$7:$7,'APR 2024 Balance Sheet'!$8:$8,'APR 2024 Balance Sheet'!$9:$9,'APR 2024 Balance Sheet'!$10:$10,'APR 2024 Balance Sheet'!$11:$11,'APR 2024 Balance Sheet'!$12:$12,'APR 2024 Balance Sheet'!$16:$16,'APR 2024 Balance Sheet'!$17:$17,'APR 2024 Balance Sheet'!$21:$21,'APR 2024 Balance Sheet'!$22:$22,'APR 2024 Balance Sheet'!$23:$23,'APR 2024 Balance Sheet'!$24:$24,'APR 2024 Balance Sheet'!$25:$25,'APR 2024 Balance Sheet'!$26:$26,'APR 2024 Balance Sheet'!$27:$27</definedName>
    <definedName name="QB_DATA_0" localSheetId="5" hidden="1">'APR 2024 BVA'!$5:$5,'APR 2024 BVA'!$6:$6,'APR 2024 BVA'!$7:$7,'APR 2024 BVA'!$8:$8,'APR 2024 BVA'!$9:$9,'APR 2024 BVA'!$10:$10,'APR 2024 BVA'!$11:$11,'APR 2024 BVA'!$13:$13,'APR 2024 BVA'!$14:$14,'APR 2024 BVA'!$15:$15,'APR 2024 BVA'!$16:$16,'APR 2024 BVA'!$17:$17,'APR 2024 BVA'!$18:$18,'APR 2024 BVA'!$19:$19,'APR 2024 BVA'!$20:$20,'APR 2024 BVA'!$21:$21</definedName>
    <definedName name="QB_DATA_0" localSheetId="3" hidden="1">'APR 2024 Gen Ledger'!$3:$3,'APR 2024 Gen Ledger'!$6:$6,'APR 2024 Gen Ledger'!$7:$7,'APR 2024 Gen Ledger'!$8:$8,'APR 2024 Gen Ledger'!$9:$9,'APR 2024 Gen Ledger'!$10:$10,'APR 2024 Gen Ledger'!$11:$11,'APR 2024 Gen Ledger'!$12:$12,'APR 2024 Gen Ledger'!$13:$13,'APR 2024 Gen Ledger'!$17:$17,'APR 2024 Gen Ledger'!$20:$20,'APR 2024 Gen Ledger'!$23:$23,'APR 2024 Gen Ledger'!$24:$24,'APR 2024 Gen Ledger'!$27:$27,'APR 2024 Gen Ledger'!$28:$28,'APR 2024 Gen Ledger'!$29:$29</definedName>
    <definedName name="QB_DATA_0" localSheetId="1" hidden="1">'APR 2024 I&amp;E MTD'!$5:$5,'APR 2024 I&amp;E MTD'!$6:$6,'APR 2024 I&amp;E MTD'!$7:$7,'APR 2024 I&amp;E MTD'!$8:$8,'APR 2024 I&amp;E MTD'!$9:$9,'APR 2024 I&amp;E MTD'!$10:$10,'APR 2024 I&amp;E MTD'!$11:$11,'APR 2024 I&amp;E MTD'!$13:$13,'APR 2024 I&amp;E MTD'!$14:$14,'APR 2024 I&amp;E MTD'!$15:$15,'APR 2024 I&amp;E MTD'!$16:$16,'APR 2024 I&amp;E MTD'!$17:$17,'APR 2024 I&amp;E MTD'!$18:$18,'APR 2024 I&amp;E MTD'!$19:$19,'APR 2024 I&amp;E MTD'!$20:$20,'APR 2024 I&amp;E MTD'!$21:$21</definedName>
    <definedName name="QB_DATA_0" localSheetId="2" hidden="1">'APR 2024 I&amp;E YTD'!$5:$5,'APR 2024 I&amp;E YTD'!$6:$6,'APR 2024 I&amp;E YTD'!$7:$7,'APR 2024 I&amp;E YTD'!$8:$8,'APR 2024 I&amp;E YTD'!$9:$9,'APR 2024 I&amp;E YTD'!$10:$10,'APR 2024 I&amp;E YTD'!$11:$11,'APR 2024 I&amp;E YTD'!$13:$13,'APR 2024 I&amp;E YTD'!$14:$14,'APR 2024 I&amp;E YTD'!$15:$15,'APR 2024 I&amp;E YTD'!$16:$16,'APR 2024 I&amp;E YTD'!$17:$17,'APR 2024 I&amp;E YTD'!$18:$18,'APR 2024 I&amp;E YTD'!$19:$19,'APR 2024 I&amp;E YTD'!$20:$20,'APR 2024 I&amp;E YTD'!$21:$21</definedName>
    <definedName name="QB_DATA_1" localSheetId="0" hidden="1">'APR 2024 Balance Sheet'!$28:$28,'APR 2024 Balance Sheet'!$29:$29,'APR 2024 Balance Sheet'!$36:$36,'APR 2024 Balance Sheet'!$39:$39,'APR 2024 Balance Sheet'!$42:$42,'APR 2024 Balance Sheet'!$43:$43,'APR 2024 Balance Sheet'!$45:$45,'APR 2024 Balance Sheet'!$48:$48,'APR 2024 Balance Sheet'!$49:$49,'APR 2024 Balance Sheet'!$50:$50,'APR 2024 Balance Sheet'!$51:$51,'APR 2024 Balance Sheet'!$52:$52,'APR 2024 Balance Sheet'!$58:$58,'APR 2024 Balance Sheet'!$60:$60,'APR 2024 Balance Sheet'!$61:$61,'APR 2024 Balance Sheet'!$62:$62</definedName>
    <definedName name="QB_DATA_1" localSheetId="5" hidden="1">'APR 2024 BVA'!$22:$22,'APR 2024 BVA'!$23:$23,'APR 2024 BVA'!$24:$24,'APR 2024 BVA'!$25:$25,'APR 2024 BVA'!$26:$26,'APR 2024 BVA'!$27:$27,'APR 2024 BVA'!$28:$28,'APR 2024 BVA'!$29:$29,'APR 2024 BVA'!$30:$30,'APR 2024 BVA'!$31:$31,'APR 2024 BVA'!$32:$32,'APR 2024 BVA'!$33:$33,'APR 2024 BVA'!$37:$37,'APR 2024 BVA'!$41:$41,'APR 2024 BVA'!$43:$43,'APR 2024 BVA'!$44:$44</definedName>
    <definedName name="QB_DATA_1" localSheetId="3" hidden="1">'APR 2024 Gen Ledger'!$32:$32,'APR 2024 Gen Ledger'!$33:$33,'APR 2024 Gen Ledger'!$34:$34,'APR 2024 Gen Ledger'!$35:$35,'APR 2024 Gen Ledger'!$36:$36,'APR 2024 Gen Ledger'!$37:$37,'APR 2024 Gen Ledger'!$38:$38,'APR 2024 Gen Ledger'!$41:$41,'APR 2024 Gen Ledger'!$42:$42,'APR 2024 Gen Ledger'!$43:$43,'APR 2024 Gen Ledger'!$46:$46,'APR 2024 Gen Ledger'!$49:$49,'APR 2024 Gen Ledger'!$52:$52,'APR 2024 Gen Ledger'!$53:$53,'APR 2024 Gen Ledger'!$54:$54,'APR 2024 Gen Ledger'!$57:$57</definedName>
    <definedName name="QB_DATA_1" localSheetId="1" hidden="1">'APR 2024 I&amp;E MTD'!$22:$22,'APR 2024 I&amp;E MTD'!$23:$23,'APR 2024 I&amp;E MTD'!$24:$24,'APR 2024 I&amp;E MTD'!$25:$25,'APR 2024 I&amp;E MTD'!$26:$26,'APR 2024 I&amp;E MTD'!$27:$27,'APR 2024 I&amp;E MTD'!$28:$28,'APR 2024 I&amp;E MTD'!$29:$29,'APR 2024 I&amp;E MTD'!$30:$30,'APR 2024 I&amp;E MTD'!$31:$31,'APR 2024 I&amp;E MTD'!$32:$32,'APR 2024 I&amp;E MTD'!$33:$33,'APR 2024 I&amp;E MTD'!$37:$37,'APR 2024 I&amp;E MTD'!$41:$41,'APR 2024 I&amp;E MTD'!$43:$43,'APR 2024 I&amp;E MTD'!$44:$44</definedName>
    <definedName name="QB_DATA_1" localSheetId="2" hidden="1">'APR 2024 I&amp;E YTD'!$22:$22,'APR 2024 I&amp;E YTD'!$23:$23,'APR 2024 I&amp;E YTD'!$24:$24,'APR 2024 I&amp;E YTD'!$25:$25,'APR 2024 I&amp;E YTD'!$26:$26,'APR 2024 I&amp;E YTD'!$27:$27,'APR 2024 I&amp;E YTD'!$28:$28,'APR 2024 I&amp;E YTD'!$29:$29,'APR 2024 I&amp;E YTD'!$30:$30,'APR 2024 I&amp;E YTD'!$31:$31,'APR 2024 I&amp;E YTD'!$32:$32,'APR 2024 I&amp;E YTD'!$33:$33,'APR 2024 I&amp;E YTD'!$37:$37,'APR 2024 I&amp;E YTD'!$41:$41,'APR 2024 I&amp;E YTD'!$43:$43,'APR 2024 I&amp;E YTD'!$44:$44</definedName>
    <definedName name="QB_DATA_10" localSheetId="5" hidden="1">'APR 2024 BVA'!$229:$229,'APR 2024 BVA'!$230:$230,'APR 2024 BVA'!$231:$231,'APR 2024 BVA'!$232:$232,'APR 2024 BVA'!$233:$233,'APR 2024 BVA'!$235:$235,'APR 2024 BVA'!$236:$236,'APR 2024 BVA'!$239:$239,'APR 2024 BVA'!$245:$245,'APR 2024 BVA'!$249:$249,'APR 2024 BVA'!$250:$250,'APR 2024 BVA'!$251:$251,'APR 2024 BVA'!$252:$252,'APR 2024 BVA'!$253:$253,'APR 2024 BVA'!$254:$254,'APR 2024 BVA'!$256:$256</definedName>
    <definedName name="QB_DATA_10" localSheetId="3" hidden="1">'APR 2024 Gen Ledger'!$269:$269,'APR 2024 Gen Ledger'!$270:$270,'APR 2024 Gen Ledger'!$271:$271,'APR 2024 Gen Ledger'!$274:$274,'APR 2024 Gen Ledger'!$275:$275,'APR 2024 Gen Ledger'!$276:$276,'APR 2024 Gen Ledger'!$277:$277,'APR 2024 Gen Ledger'!$278:$278,'APR 2024 Gen Ledger'!$279:$279,'APR 2024 Gen Ledger'!$280:$280,'APR 2024 Gen Ledger'!$281:$281,'APR 2024 Gen Ledger'!$285:$285,'APR 2024 Gen Ledger'!$286:$286,'APR 2024 Gen Ledger'!$290:$290,'APR 2024 Gen Ledger'!$291:$291,'APR 2024 Gen Ledger'!$292:$292</definedName>
    <definedName name="QB_DATA_10" localSheetId="1" hidden="1">'APR 2024 I&amp;E MTD'!$228:$228,'APR 2024 I&amp;E MTD'!$231:$231,'APR 2024 I&amp;E MTD'!$238:$238,'APR 2024 I&amp;E MTD'!$239:$239,'APR 2024 I&amp;E MTD'!$240:$240,'APR 2024 I&amp;E MTD'!$241:$241,'APR 2024 I&amp;E MTD'!$242:$242,'APR 2024 I&amp;E MTD'!$243:$243,'APR 2024 I&amp;E MTD'!$245:$245,'APR 2024 I&amp;E MTD'!$247:$247,'APR 2024 I&amp;E MTD'!$248:$248,'APR 2024 I&amp;E MTD'!$249:$249,'APR 2024 I&amp;E MTD'!$250:$250,'APR 2024 I&amp;E MTD'!$252:$252,'APR 2024 I&amp;E MTD'!$254:$254,'APR 2024 I&amp;E MTD'!$255:$255</definedName>
    <definedName name="QB_DATA_10" localSheetId="2" hidden="1">'APR 2024 I&amp;E YTD'!$229:$229,'APR 2024 I&amp;E YTD'!$230:$230,'APR 2024 I&amp;E YTD'!$231:$231,'APR 2024 I&amp;E YTD'!$232:$232,'APR 2024 I&amp;E YTD'!$233:$233,'APR 2024 I&amp;E YTD'!$235:$235,'APR 2024 I&amp;E YTD'!$236:$236,'APR 2024 I&amp;E YTD'!$239:$239,'APR 2024 I&amp;E YTD'!$245:$245,'APR 2024 I&amp;E YTD'!$249:$249,'APR 2024 I&amp;E YTD'!$250:$250,'APR 2024 I&amp;E YTD'!$251:$251,'APR 2024 I&amp;E YTD'!$252:$252,'APR 2024 I&amp;E YTD'!$253:$253,'APR 2024 I&amp;E YTD'!$254:$254,'APR 2024 I&amp;E YTD'!$256:$256</definedName>
    <definedName name="QB_DATA_11" localSheetId="5" hidden="1">'APR 2024 BVA'!$258:$258,'APR 2024 BVA'!$259:$259,'APR 2024 BVA'!$260:$260,'APR 2024 BVA'!$261:$261,'APR 2024 BVA'!$263:$263,'APR 2024 BVA'!$265:$265,'APR 2024 BVA'!$266:$266,'APR 2024 BVA'!$267:$267,'APR 2024 BVA'!$268:$268,'APR 2024 BVA'!$269:$269,'APR 2024 BVA'!$270:$270,'APR 2024 BVA'!$271:$271,'APR 2024 BVA'!$272:$272,'APR 2024 BVA'!$273:$273,'APR 2024 BVA'!$274:$274,'APR 2024 BVA'!$275:$275</definedName>
    <definedName name="QB_DATA_11" localSheetId="3" hidden="1">'APR 2024 Gen Ledger'!$293:$293,'APR 2024 Gen Ledger'!$294:$294,'APR 2024 Gen Ledger'!$295:$295,'APR 2024 Gen Ledger'!$296:$296,'APR 2024 Gen Ledger'!$299:$299,'APR 2024 Gen Ledger'!$300:$300,'APR 2024 Gen Ledger'!$303:$303,'APR 2024 Gen Ledger'!$306:$306,'APR 2024 Gen Ledger'!$309:$309,'APR 2024 Gen Ledger'!$315:$315,'APR 2024 Gen Ledger'!$318:$318,'APR 2024 Gen Ledger'!$319:$319,'APR 2024 Gen Ledger'!$322:$322,'APR 2024 Gen Ledger'!$323:$323,'APR 2024 Gen Ledger'!$327:$327,'APR 2024 Gen Ledger'!$330:$330</definedName>
    <definedName name="QB_DATA_11" localSheetId="1" hidden="1">'APR 2024 I&amp;E MTD'!$256:$256,'APR 2024 I&amp;E MTD'!$257:$257,'APR 2024 I&amp;E MTD'!$258:$258,'APR 2024 I&amp;E MTD'!$259:$259,'APR 2024 I&amp;E MTD'!$260:$260,'APR 2024 I&amp;E MTD'!$261:$261,'APR 2024 I&amp;E MTD'!$262:$262,'APR 2024 I&amp;E MTD'!$263:$263,'APR 2024 I&amp;E MTD'!$264:$264,'APR 2024 I&amp;E MTD'!$269:$269,'APR 2024 I&amp;E MTD'!$271:$271,'APR 2024 I&amp;E MTD'!$272:$272,'APR 2024 I&amp;E MTD'!$274:$274,'APR 2024 I&amp;E MTD'!$276:$276,'APR 2024 I&amp;E MTD'!$279:$279,'APR 2024 I&amp;E MTD'!$280:$280</definedName>
    <definedName name="QB_DATA_11" localSheetId="2" hidden="1">'APR 2024 I&amp;E YTD'!$258:$258,'APR 2024 I&amp;E YTD'!$259:$259,'APR 2024 I&amp;E YTD'!$260:$260,'APR 2024 I&amp;E YTD'!$261:$261,'APR 2024 I&amp;E YTD'!$263:$263,'APR 2024 I&amp;E YTD'!$265:$265,'APR 2024 I&amp;E YTD'!$266:$266,'APR 2024 I&amp;E YTD'!$267:$267,'APR 2024 I&amp;E YTD'!$268:$268,'APR 2024 I&amp;E YTD'!$269:$269,'APR 2024 I&amp;E YTD'!$270:$270,'APR 2024 I&amp;E YTD'!$271:$271,'APR 2024 I&amp;E YTD'!$272:$272,'APR 2024 I&amp;E YTD'!$273:$273,'APR 2024 I&amp;E YTD'!$274:$274,'APR 2024 I&amp;E YTD'!$275:$275</definedName>
    <definedName name="QB_DATA_12" localSheetId="5" hidden="1">'APR 2024 BVA'!$281:$281,'APR 2024 BVA'!$282:$282,'APR 2024 BVA'!$285:$285,'APR 2024 BVA'!$286:$286,'APR 2024 BVA'!$288:$288,'APR 2024 BVA'!$290:$290,'APR 2024 BVA'!$293:$293,'APR 2024 BVA'!$294:$294,'APR 2024 BVA'!$295:$295,'APR 2024 BVA'!$296:$296,'APR 2024 BVA'!$297:$297,'APR 2024 BVA'!$298:$298</definedName>
    <definedName name="QB_DATA_12" localSheetId="3" hidden="1">'APR 2024 Gen Ledger'!$331:$331,'APR 2024 Gen Ledger'!$332:$332,'APR 2024 Gen Ledger'!$333:$333,'APR 2024 Gen Ledger'!$334:$334,'APR 2024 Gen Ledger'!$338:$338,'APR 2024 Gen Ledger'!$344:$344,'APR 2024 Gen Ledger'!$347:$347,'APR 2024 Gen Ledger'!$348:$348,'APR 2024 Gen Ledger'!$349:$349,'APR 2024 Gen Ledger'!$352:$352,'APR 2024 Gen Ledger'!$357:$357,'APR 2024 Gen Ledger'!$358:$358,'APR 2024 Gen Ledger'!$359:$359,'APR 2024 Gen Ledger'!$360:$360,'APR 2024 Gen Ledger'!$361:$361,'APR 2024 Gen Ledger'!$365:$365</definedName>
    <definedName name="QB_DATA_12" localSheetId="1" hidden="1">'APR 2024 I&amp;E MTD'!$281:$281,'APR 2024 I&amp;E MTD'!$282:$282,'APR 2024 I&amp;E MTD'!$283:$283,'APR 2024 I&amp;E MTD'!$284:$284</definedName>
    <definedName name="QB_DATA_12" localSheetId="2" hidden="1">'APR 2024 I&amp;E YTD'!$281:$281,'APR 2024 I&amp;E YTD'!$282:$282,'APR 2024 I&amp;E YTD'!$285:$285,'APR 2024 I&amp;E YTD'!$286:$286,'APR 2024 I&amp;E YTD'!$288:$288,'APR 2024 I&amp;E YTD'!$290:$290,'APR 2024 I&amp;E YTD'!$293:$293,'APR 2024 I&amp;E YTD'!$294:$294,'APR 2024 I&amp;E YTD'!$295:$295,'APR 2024 I&amp;E YTD'!$296:$296,'APR 2024 I&amp;E YTD'!$297:$297,'APR 2024 I&amp;E YTD'!$298:$298</definedName>
    <definedName name="QB_DATA_13" localSheetId="3" hidden="1">'APR 2024 Gen Ledger'!$366:$366,'APR 2024 Gen Ledger'!$369:$369,'APR 2024 Gen Ledger'!$374:$374,'APR 2024 Gen Ledger'!$377:$377,'APR 2024 Gen Ledger'!$380:$380,'APR 2024 Gen Ledger'!$383:$383,'APR 2024 Gen Ledger'!$386:$386,'APR 2024 Gen Ledger'!$389:$389,'APR 2024 Gen Ledger'!$390:$390,'APR 2024 Gen Ledger'!$391:$391,'APR 2024 Gen Ledger'!$392:$392,'APR 2024 Gen Ledger'!$393:$393,'APR 2024 Gen Ledger'!$394:$394,'APR 2024 Gen Ledger'!$395:$395,'APR 2024 Gen Ledger'!$396:$396,'APR 2024 Gen Ledger'!$399:$399</definedName>
    <definedName name="QB_DATA_14" localSheetId="3" hidden="1">'APR 2024 Gen Ledger'!$400:$400,'APR 2024 Gen Ledger'!$403:$403,'APR 2024 Gen Ledger'!$404:$404,'APR 2024 Gen Ledger'!$407:$407,'APR 2024 Gen Ledger'!$408:$408,'APR 2024 Gen Ledger'!$411:$411,'APR 2024 Gen Ledger'!$412:$412,'APR 2024 Gen Ledger'!$413:$413,'APR 2024 Gen Ledger'!$419:$419,'APR 2024 Gen Ledger'!$425:$425,'APR 2024 Gen Ledger'!$426:$426,'APR 2024 Gen Ledger'!$429:$429,'APR 2024 Gen Ledger'!$432:$432,'APR 2024 Gen Ledger'!$433:$433,'APR 2024 Gen Ledger'!$434:$434,'APR 2024 Gen Ledger'!$435:$435</definedName>
    <definedName name="QB_DATA_15" localSheetId="3" hidden="1">'APR 2024 Gen Ledger'!$440:$440,'APR 2024 Gen Ledger'!$441:$441,'APR 2024 Gen Ledger'!$442:$442,'APR 2024 Gen Ledger'!$443:$443,'APR 2024 Gen Ledger'!$444:$444,'APR 2024 Gen Ledger'!$445:$445,'APR 2024 Gen Ledger'!$446:$446,'APR 2024 Gen Ledger'!$447:$447,'APR 2024 Gen Ledger'!$448:$448,'APR 2024 Gen Ledger'!$449:$449,'APR 2024 Gen Ledger'!$450:$450,'APR 2024 Gen Ledger'!$453:$453,'APR 2024 Gen Ledger'!$459:$459,'APR 2024 Gen Ledger'!$460:$460,'APR 2024 Gen Ledger'!$461:$461,'APR 2024 Gen Ledger'!$462:$462</definedName>
    <definedName name="QB_DATA_16" localSheetId="3" hidden="1">'APR 2024 Gen Ledger'!$463:$463,'APR 2024 Gen Ledger'!$464:$464,'APR 2024 Gen Ledger'!$465:$465,'APR 2024 Gen Ledger'!$466:$466,'APR 2024 Gen Ledger'!$467:$467,'APR 2024 Gen Ledger'!$468:$468,'APR 2024 Gen Ledger'!$469:$469,'APR 2024 Gen Ledger'!$470:$470,'APR 2024 Gen Ledger'!$471:$471,'APR 2024 Gen Ledger'!$474:$474,'APR 2024 Gen Ledger'!$478:$478,'APR 2024 Gen Ledger'!$479:$479,'APR 2024 Gen Ledger'!$484:$484,'APR 2024 Gen Ledger'!$490:$490,'APR 2024 Gen Ledger'!$491:$491,'APR 2024 Gen Ledger'!$494:$494</definedName>
    <definedName name="QB_DATA_17" localSheetId="3" hidden="1">'APR 2024 Gen Ledger'!$495:$495,'APR 2024 Gen Ledger'!$499:$499,'APR 2024 Gen Ledger'!$500:$500,'APR 2024 Gen Ledger'!$501:$501,'APR 2024 Gen Ledger'!$502:$502,'APR 2024 Gen Ledger'!$506:$506</definedName>
    <definedName name="QB_DATA_2" localSheetId="0" hidden="1">'APR 2024 Balance Sheet'!$63:$63,'APR 2024 Balance Sheet'!$64:$64,'APR 2024 Balance Sheet'!$65:$65,'APR 2024 Balance Sheet'!$67:$67,'APR 2024 Balance Sheet'!$68:$68,'APR 2024 Balance Sheet'!$69:$69</definedName>
    <definedName name="QB_DATA_2" localSheetId="5" hidden="1">'APR 2024 BVA'!$45:$45,'APR 2024 BVA'!$46:$46,'APR 2024 BVA'!$49:$49,'APR 2024 BVA'!$50:$50,'APR 2024 BVA'!$51:$51,'APR 2024 BVA'!$52:$52,'APR 2024 BVA'!$54:$54,'APR 2024 BVA'!$55:$55,'APR 2024 BVA'!$57:$57,'APR 2024 BVA'!$59:$59,'APR 2024 BVA'!$60:$60,'APR 2024 BVA'!$61:$61,'APR 2024 BVA'!$64:$64,'APR 2024 BVA'!$65:$65,'APR 2024 BVA'!$66:$66,'APR 2024 BVA'!$67:$67</definedName>
    <definedName name="QB_DATA_2" localSheetId="3" hidden="1">'APR 2024 Gen Ledger'!$60:$60,'APR 2024 Gen Ledger'!$61:$61,'APR 2024 Gen Ledger'!$62:$62,'APR 2024 Gen Ledger'!$63:$63,'APR 2024 Gen Ledger'!$66:$66,'APR 2024 Gen Ledger'!$67:$67,'APR 2024 Gen Ledger'!$68:$68,'APR 2024 Gen Ledger'!$69:$69,'APR 2024 Gen Ledger'!$74:$74,'APR 2024 Gen Ledger'!$75:$75,'APR 2024 Gen Ledger'!$78:$78,'APR 2024 Gen Ledger'!$79:$79,'APR 2024 Gen Ledger'!$80:$80,'APR 2024 Gen Ledger'!$81:$81,'APR 2024 Gen Ledger'!$84:$84,'APR 2024 Gen Ledger'!$85:$85</definedName>
    <definedName name="QB_DATA_2" localSheetId="1" hidden="1">'APR 2024 I&amp;E MTD'!$45:$45,'APR 2024 I&amp;E MTD'!$46:$46,'APR 2024 I&amp;E MTD'!$49:$49,'APR 2024 I&amp;E MTD'!$50:$50,'APR 2024 I&amp;E MTD'!$51:$51,'APR 2024 I&amp;E MTD'!$52:$52,'APR 2024 I&amp;E MTD'!$54:$54,'APR 2024 I&amp;E MTD'!$55:$55,'APR 2024 I&amp;E MTD'!$57:$57,'APR 2024 I&amp;E MTD'!$59:$59,'APR 2024 I&amp;E MTD'!$60:$60,'APR 2024 I&amp;E MTD'!$61:$61,'APR 2024 I&amp;E MTD'!$64:$64,'APR 2024 I&amp;E MTD'!$65:$65,'APR 2024 I&amp;E MTD'!$66:$66,'APR 2024 I&amp;E MTD'!$67:$67</definedName>
    <definedName name="QB_DATA_2" localSheetId="2" hidden="1">'APR 2024 I&amp;E YTD'!$45:$45,'APR 2024 I&amp;E YTD'!$46:$46,'APR 2024 I&amp;E YTD'!$49:$49,'APR 2024 I&amp;E YTD'!$50:$50,'APR 2024 I&amp;E YTD'!$51:$51,'APR 2024 I&amp;E YTD'!$52:$52,'APR 2024 I&amp;E YTD'!$54:$54,'APR 2024 I&amp;E YTD'!$55:$55,'APR 2024 I&amp;E YTD'!$57:$57,'APR 2024 I&amp;E YTD'!$59:$59,'APR 2024 I&amp;E YTD'!$60:$60,'APR 2024 I&amp;E YTD'!$61:$61,'APR 2024 I&amp;E YTD'!$64:$64,'APR 2024 I&amp;E YTD'!$65:$65,'APR 2024 I&amp;E YTD'!$66:$66,'APR 2024 I&amp;E YTD'!$67:$67</definedName>
    <definedName name="QB_DATA_3" localSheetId="5" hidden="1">'APR 2024 BVA'!$70:$70,'APR 2024 BVA'!$71:$71,'APR 2024 BVA'!$72:$72,'APR 2024 BVA'!$73:$73,'APR 2024 BVA'!$74:$74,'APR 2024 BVA'!$75:$75,'APR 2024 BVA'!$76:$76,'APR 2024 BVA'!$77:$77,'APR 2024 BVA'!$81:$81,'APR 2024 BVA'!$83:$83,'APR 2024 BVA'!$84:$84,'APR 2024 BVA'!$85:$85,'APR 2024 BVA'!$86:$86,'APR 2024 BVA'!$87:$87,'APR 2024 BVA'!$89:$89,'APR 2024 BVA'!$90:$90</definedName>
    <definedName name="QB_DATA_3" localSheetId="3" hidden="1">'APR 2024 Gen Ledger'!$86:$86,'APR 2024 Gen Ledger'!$87:$87,'APR 2024 Gen Ledger'!$88:$88,'APR 2024 Gen Ledger'!$91:$91,'APR 2024 Gen Ledger'!$95:$95,'APR 2024 Gen Ledger'!$96:$96,'APR 2024 Gen Ledger'!$97:$97,'APR 2024 Gen Ledger'!$98:$98,'APR 2024 Gen Ledger'!$103:$103,'APR 2024 Gen Ledger'!$106:$106,'APR 2024 Gen Ledger'!$107:$107,'APR 2024 Gen Ledger'!$112:$112,'APR 2024 Gen Ledger'!$113:$113,'APR 2024 Gen Ledger'!$116:$116,'APR 2024 Gen Ledger'!$119:$119,'APR 2024 Gen Ledger'!$122:$122</definedName>
    <definedName name="QB_DATA_3" localSheetId="1" hidden="1">'APR 2024 I&amp;E MTD'!$70:$70,'APR 2024 I&amp;E MTD'!$71:$71,'APR 2024 I&amp;E MTD'!$72:$72,'APR 2024 I&amp;E MTD'!$73:$73,'APR 2024 I&amp;E MTD'!$74:$74,'APR 2024 I&amp;E MTD'!$75:$75,'APR 2024 I&amp;E MTD'!$76:$76,'APR 2024 I&amp;E MTD'!$77:$77,'APR 2024 I&amp;E MTD'!$81:$81,'APR 2024 I&amp;E MTD'!$83:$83,'APR 2024 I&amp;E MTD'!$84:$84,'APR 2024 I&amp;E MTD'!$85:$85,'APR 2024 I&amp;E MTD'!$86:$86,'APR 2024 I&amp;E MTD'!$87:$87,'APR 2024 I&amp;E MTD'!$89:$89,'APR 2024 I&amp;E MTD'!$90:$90</definedName>
    <definedName name="QB_DATA_3" localSheetId="2" hidden="1">'APR 2024 I&amp;E YTD'!$70:$70,'APR 2024 I&amp;E YTD'!$71:$71,'APR 2024 I&amp;E YTD'!$72:$72,'APR 2024 I&amp;E YTD'!$73:$73,'APR 2024 I&amp;E YTD'!$74:$74,'APR 2024 I&amp;E YTD'!$75:$75,'APR 2024 I&amp;E YTD'!$76:$76,'APR 2024 I&amp;E YTD'!$77:$77,'APR 2024 I&amp;E YTD'!$81:$81,'APR 2024 I&amp;E YTD'!$83:$83,'APR 2024 I&amp;E YTD'!$84:$84,'APR 2024 I&amp;E YTD'!$85:$85,'APR 2024 I&amp;E YTD'!$86:$86,'APR 2024 I&amp;E YTD'!$87:$87,'APR 2024 I&amp;E YTD'!$89:$89,'APR 2024 I&amp;E YTD'!$90:$90</definedName>
    <definedName name="QB_DATA_4" localSheetId="5" hidden="1">'APR 2024 BVA'!$91:$91,'APR 2024 BVA'!$92:$92,'APR 2024 BVA'!$93:$93,'APR 2024 BVA'!$95:$95,'APR 2024 BVA'!$97:$97,'APR 2024 BVA'!$98:$98,'APR 2024 BVA'!$99:$99,'APR 2024 BVA'!$100:$100,'APR 2024 BVA'!$101:$101,'APR 2024 BVA'!$102:$102,'APR 2024 BVA'!$105:$105,'APR 2024 BVA'!$106:$106,'APR 2024 BVA'!$107:$107,'APR 2024 BVA'!$111:$111,'APR 2024 BVA'!$112:$112,'APR 2024 BVA'!$113:$113</definedName>
    <definedName name="QB_DATA_4" localSheetId="3" hidden="1">'APR 2024 Gen Ledger'!$123:$123,'APR 2024 Gen Ledger'!$124:$124,'APR 2024 Gen Ledger'!$130:$130,'APR 2024 Gen Ledger'!$131:$131,'APR 2024 Gen Ledger'!$132:$132,'APR 2024 Gen Ledger'!$133:$133,'APR 2024 Gen Ledger'!$137:$137,'APR 2024 Gen Ledger'!$138:$138,'APR 2024 Gen Ledger'!$139:$139,'APR 2024 Gen Ledger'!$140:$140,'APR 2024 Gen Ledger'!$144:$144,'APR 2024 Gen Ledger'!$145:$145,'APR 2024 Gen Ledger'!$146:$146,'APR 2024 Gen Ledger'!$147:$147,'APR 2024 Gen Ledger'!$148:$148,'APR 2024 Gen Ledger'!$149:$149</definedName>
    <definedName name="QB_DATA_4" localSheetId="1" hidden="1">'APR 2024 I&amp;E MTD'!$91:$91,'APR 2024 I&amp;E MTD'!$92:$92,'APR 2024 I&amp;E MTD'!$93:$93,'APR 2024 I&amp;E MTD'!$95:$95,'APR 2024 I&amp;E MTD'!$97:$97,'APR 2024 I&amp;E MTD'!$98:$98,'APR 2024 I&amp;E MTD'!$99:$99,'APR 2024 I&amp;E MTD'!$100:$100,'APR 2024 I&amp;E MTD'!$101:$101,'APR 2024 I&amp;E MTD'!$102:$102,'APR 2024 I&amp;E MTD'!$105:$105,'APR 2024 I&amp;E MTD'!$106:$106,'APR 2024 I&amp;E MTD'!$107:$107,'APR 2024 I&amp;E MTD'!$111:$111,'APR 2024 I&amp;E MTD'!$112:$112,'APR 2024 I&amp;E MTD'!$113:$113</definedName>
    <definedName name="QB_DATA_4" localSheetId="2" hidden="1">'APR 2024 I&amp;E YTD'!$91:$91,'APR 2024 I&amp;E YTD'!$92:$92,'APR 2024 I&amp;E YTD'!$93:$93,'APR 2024 I&amp;E YTD'!$95:$95,'APR 2024 I&amp;E YTD'!$97:$97,'APR 2024 I&amp;E YTD'!$98:$98,'APR 2024 I&amp;E YTD'!$99:$99,'APR 2024 I&amp;E YTD'!$100:$100,'APR 2024 I&amp;E YTD'!$101:$101,'APR 2024 I&amp;E YTD'!$102:$102,'APR 2024 I&amp;E YTD'!$105:$105,'APR 2024 I&amp;E YTD'!$106:$106,'APR 2024 I&amp;E YTD'!$107:$107,'APR 2024 I&amp;E YTD'!$111:$111,'APR 2024 I&amp;E YTD'!$112:$112,'APR 2024 I&amp;E YTD'!$113:$113</definedName>
    <definedName name="QB_DATA_5" localSheetId="5" hidden="1">'APR 2024 BVA'!$118:$118,'APR 2024 BVA'!$119:$119,'APR 2024 BVA'!$122:$122,'APR 2024 BVA'!$123:$123,'APR 2024 BVA'!$125:$125,'APR 2024 BVA'!$127:$127,'APR 2024 BVA'!$129:$129,'APR 2024 BVA'!$130:$130,'APR 2024 BVA'!$131:$131,'APR 2024 BVA'!$132:$132,'APR 2024 BVA'!$133:$133,'APR 2024 BVA'!$134:$134,'APR 2024 BVA'!$138:$138,'APR 2024 BVA'!$139:$139,'APR 2024 BVA'!$140:$140,'APR 2024 BVA'!$142:$142</definedName>
    <definedName name="QB_DATA_5" localSheetId="3" hidden="1">'APR 2024 Gen Ledger'!$150:$150,'APR 2024 Gen Ledger'!$151:$151,'APR 2024 Gen Ledger'!$152:$152,'APR 2024 Gen Ledger'!$153:$153,'APR 2024 Gen Ledger'!$154:$154,'APR 2024 Gen Ledger'!$155:$155,'APR 2024 Gen Ledger'!$156:$156,'APR 2024 Gen Ledger'!$157:$157,'APR 2024 Gen Ledger'!$158:$158,'APR 2024 Gen Ledger'!$159:$159,'APR 2024 Gen Ledger'!$162:$162,'APR 2024 Gen Ledger'!$163:$163,'APR 2024 Gen Ledger'!$164:$164,'APR 2024 Gen Ledger'!$167:$167,'APR 2024 Gen Ledger'!$168:$168,'APR 2024 Gen Ledger'!$169:$169</definedName>
    <definedName name="QB_DATA_5" localSheetId="1" hidden="1">'APR 2024 I&amp;E MTD'!$118:$118,'APR 2024 I&amp;E MTD'!$119:$119,'APR 2024 I&amp;E MTD'!$121:$121,'APR 2024 I&amp;E MTD'!$122:$122,'APR 2024 I&amp;E MTD'!$124:$124,'APR 2024 I&amp;E MTD'!$126:$126,'APR 2024 I&amp;E MTD'!$127:$127,'APR 2024 I&amp;E MTD'!$128:$128,'APR 2024 I&amp;E MTD'!$129:$129,'APR 2024 I&amp;E MTD'!$130:$130,'APR 2024 I&amp;E MTD'!$134:$134,'APR 2024 I&amp;E MTD'!$135:$135,'APR 2024 I&amp;E MTD'!$136:$136,'APR 2024 I&amp;E MTD'!$138:$138,'APR 2024 I&amp;E MTD'!$139:$139,'APR 2024 I&amp;E MTD'!$141:$141</definedName>
    <definedName name="QB_DATA_5" localSheetId="2" hidden="1">'APR 2024 I&amp;E YTD'!$118:$118,'APR 2024 I&amp;E YTD'!$119:$119,'APR 2024 I&amp;E YTD'!$122:$122,'APR 2024 I&amp;E YTD'!$123:$123,'APR 2024 I&amp;E YTD'!$125:$125,'APR 2024 I&amp;E YTD'!$127:$127,'APR 2024 I&amp;E YTD'!$129:$129,'APR 2024 I&amp;E YTD'!$130:$130,'APR 2024 I&amp;E YTD'!$131:$131,'APR 2024 I&amp;E YTD'!$132:$132,'APR 2024 I&amp;E YTD'!$133:$133,'APR 2024 I&amp;E YTD'!$134:$134,'APR 2024 I&amp;E YTD'!$138:$138,'APR 2024 I&amp;E YTD'!$139:$139,'APR 2024 I&amp;E YTD'!$140:$140,'APR 2024 I&amp;E YTD'!$142:$142</definedName>
    <definedName name="QB_DATA_6" localSheetId="5" hidden="1">'APR 2024 BVA'!$143:$143,'APR 2024 BVA'!$145:$145,'APR 2024 BVA'!$149:$149,'APR 2024 BVA'!$150:$150,'APR 2024 BVA'!$153:$153,'APR 2024 BVA'!$154:$154,'APR 2024 BVA'!$155:$155,'APR 2024 BVA'!$156:$156,'APR 2024 BVA'!$157:$157,'APR 2024 BVA'!$160:$160,'APR 2024 BVA'!$161:$161,'APR 2024 BVA'!$162:$162,'APR 2024 BVA'!$164:$164,'APR 2024 BVA'!$165:$165,'APR 2024 BVA'!$166:$166,'APR 2024 BVA'!$167:$167</definedName>
    <definedName name="QB_DATA_6" localSheetId="3" hidden="1">'APR 2024 Gen Ledger'!$170:$170,'APR 2024 Gen Ledger'!$173:$173,'APR 2024 Gen Ledger'!$174:$174,'APR 2024 Gen Ledger'!$175:$175,'APR 2024 Gen Ledger'!$176:$176,'APR 2024 Gen Ledger'!$177:$177,'APR 2024 Gen Ledger'!$178:$178,'APR 2024 Gen Ledger'!$179:$179,'APR 2024 Gen Ledger'!$183:$183,'APR 2024 Gen Ledger'!$184:$184,'APR 2024 Gen Ledger'!$185:$185,'APR 2024 Gen Ledger'!$186:$186,'APR 2024 Gen Ledger'!$187:$187,'APR 2024 Gen Ledger'!$188:$188,'APR 2024 Gen Ledger'!$192:$192,'APR 2024 Gen Ledger'!$193:$193</definedName>
    <definedName name="QB_DATA_6" localSheetId="1" hidden="1">'APR 2024 I&amp;E MTD'!$145:$145,'APR 2024 I&amp;E MTD'!$146:$146,'APR 2024 I&amp;E MTD'!$149:$149,'APR 2024 I&amp;E MTD'!$150:$150,'APR 2024 I&amp;E MTD'!$151:$151,'APR 2024 I&amp;E MTD'!$152:$152,'APR 2024 I&amp;E MTD'!$153:$153,'APR 2024 I&amp;E MTD'!$156:$156,'APR 2024 I&amp;E MTD'!$157:$157,'APR 2024 I&amp;E MTD'!$159:$159,'APR 2024 I&amp;E MTD'!$160:$160,'APR 2024 I&amp;E MTD'!$161:$161,'APR 2024 I&amp;E MTD'!$162:$162,'APR 2024 I&amp;E MTD'!$163:$163,'APR 2024 I&amp;E MTD'!$164:$164,'APR 2024 I&amp;E MTD'!$165:$165</definedName>
    <definedName name="QB_DATA_6" localSheetId="2" hidden="1">'APR 2024 I&amp;E YTD'!$143:$143,'APR 2024 I&amp;E YTD'!$145:$145,'APR 2024 I&amp;E YTD'!$149:$149,'APR 2024 I&amp;E YTD'!$150:$150,'APR 2024 I&amp;E YTD'!$153:$153,'APR 2024 I&amp;E YTD'!$154:$154,'APR 2024 I&amp;E YTD'!$155:$155,'APR 2024 I&amp;E YTD'!$156:$156,'APR 2024 I&amp;E YTD'!$157:$157,'APR 2024 I&amp;E YTD'!$160:$160,'APR 2024 I&amp;E YTD'!$161:$161,'APR 2024 I&amp;E YTD'!$162:$162,'APR 2024 I&amp;E YTD'!$164:$164,'APR 2024 I&amp;E YTD'!$165:$165,'APR 2024 I&amp;E YTD'!$166:$166,'APR 2024 I&amp;E YTD'!$167:$167</definedName>
    <definedName name="QB_DATA_7" localSheetId="5" hidden="1">'APR 2024 BVA'!$168:$168,'APR 2024 BVA'!$169:$169,'APR 2024 BVA'!$170:$170,'APR 2024 BVA'!$171:$171,'APR 2024 BVA'!$172:$172,'APR 2024 BVA'!$173:$173,'APR 2024 BVA'!$174:$174,'APR 2024 BVA'!$177:$177,'APR 2024 BVA'!$178:$178,'APR 2024 BVA'!$179:$179,'APR 2024 BVA'!$180:$180,'APR 2024 BVA'!$181:$181,'APR 2024 BVA'!$182:$182,'APR 2024 BVA'!$183:$183,'APR 2024 BVA'!$184:$184,'APR 2024 BVA'!$185:$185</definedName>
    <definedName name="QB_DATA_7" localSheetId="3" hidden="1">'APR 2024 Gen Ledger'!$194:$194,'APR 2024 Gen Ledger'!$195:$195,'APR 2024 Gen Ledger'!$196:$196,'APR 2024 Gen Ledger'!$197:$197,'APR 2024 Gen Ledger'!$200:$200,'APR 2024 Gen Ledger'!$201:$201,'APR 2024 Gen Ledger'!$202:$202,'APR 2024 Gen Ledger'!$203:$203,'APR 2024 Gen Ledger'!$204:$204,'APR 2024 Gen Ledger'!$205:$205,'APR 2024 Gen Ledger'!$208:$208,'APR 2024 Gen Ledger'!$209:$209,'APR 2024 Gen Ledger'!$210:$210,'APR 2024 Gen Ledger'!$211:$211,'APR 2024 Gen Ledger'!$212:$212,'APR 2024 Gen Ledger'!$215:$215</definedName>
    <definedName name="QB_DATA_7" localSheetId="1" hidden="1">'APR 2024 I&amp;E MTD'!$166:$166,'APR 2024 I&amp;E MTD'!$167:$167,'APR 2024 I&amp;E MTD'!$168:$168,'APR 2024 I&amp;E MTD'!$171:$171,'APR 2024 I&amp;E MTD'!$172:$172,'APR 2024 I&amp;E MTD'!$173:$173,'APR 2024 I&amp;E MTD'!$174:$174,'APR 2024 I&amp;E MTD'!$175:$175,'APR 2024 I&amp;E MTD'!$176:$176,'APR 2024 I&amp;E MTD'!$177:$177,'APR 2024 I&amp;E MTD'!$178:$178,'APR 2024 I&amp;E MTD'!$179:$179,'APR 2024 I&amp;E MTD'!$180:$180,'APR 2024 I&amp;E MTD'!$181:$181,'APR 2024 I&amp;E MTD'!$182:$182,'APR 2024 I&amp;E MTD'!$183:$183</definedName>
    <definedName name="QB_DATA_7" localSheetId="2" hidden="1">'APR 2024 I&amp;E YTD'!$168:$168,'APR 2024 I&amp;E YTD'!$169:$169,'APR 2024 I&amp;E YTD'!$170:$170,'APR 2024 I&amp;E YTD'!$171:$171,'APR 2024 I&amp;E YTD'!$172:$172,'APR 2024 I&amp;E YTD'!$173:$173,'APR 2024 I&amp;E YTD'!$174:$174,'APR 2024 I&amp;E YTD'!$177:$177,'APR 2024 I&amp;E YTD'!$178:$178,'APR 2024 I&amp;E YTD'!$179:$179,'APR 2024 I&amp;E YTD'!$180:$180,'APR 2024 I&amp;E YTD'!$181:$181,'APR 2024 I&amp;E YTD'!$182:$182,'APR 2024 I&amp;E YTD'!$183:$183,'APR 2024 I&amp;E YTD'!$184:$184,'APR 2024 I&amp;E YTD'!$185:$185</definedName>
    <definedName name="QB_DATA_8" localSheetId="5" hidden="1">'APR 2024 BVA'!$186:$186,'APR 2024 BVA'!$187:$187,'APR 2024 BVA'!$188:$188,'APR 2024 BVA'!$189:$189,'APR 2024 BVA'!$190:$190,'APR 2024 BVA'!$191:$191,'APR 2024 BVA'!$192:$192,'APR 2024 BVA'!$193:$193,'APR 2024 BVA'!$194:$194,'APR 2024 BVA'!$195:$195,'APR 2024 BVA'!$196:$196,'APR 2024 BVA'!$197:$197,'APR 2024 BVA'!$198:$198,'APR 2024 BVA'!$199:$199,'APR 2024 BVA'!$200:$200,'APR 2024 BVA'!$201:$201</definedName>
    <definedName name="QB_DATA_8" localSheetId="3" hidden="1">'APR 2024 Gen Ledger'!$220:$220,'APR 2024 Gen Ledger'!$221:$221,'APR 2024 Gen Ledger'!$222:$222,'APR 2024 Gen Ledger'!$223:$223,'APR 2024 Gen Ledger'!$224:$224,'APR 2024 Gen Ledger'!$227:$227,'APR 2024 Gen Ledger'!$228:$228,'APR 2024 Gen Ledger'!$229:$229,'APR 2024 Gen Ledger'!$230:$230,'APR 2024 Gen Ledger'!$231:$231,'APR 2024 Gen Ledger'!$232:$232,'APR 2024 Gen Ledger'!$233:$233,'APR 2024 Gen Ledger'!$234:$234,'APR 2024 Gen Ledger'!$235:$235,'APR 2024 Gen Ledger'!$236:$236,'APR 2024 Gen Ledger'!$237:$237</definedName>
    <definedName name="QB_DATA_8" localSheetId="1" hidden="1">'APR 2024 I&amp;E MTD'!$184:$184,'APR 2024 I&amp;E MTD'!$185:$185,'APR 2024 I&amp;E MTD'!$186:$186,'APR 2024 I&amp;E MTD'!$187:$187,'APR 2024 I&amp;E MTD'!$188:$188,'APR 2024 I&amp;E MTD'!$189:$189,'APR 2024 I&amp;E MTD'!$190:$190,'APR 2024 I&amp;E MTD'!$191:$191,'APR 2024 I&amp;E MTD'!$192:$192,'APR 2024 I&amp;E MTD'!$193:$193,'APR 2024 I&amp;E MTD'!$194:$194,'APR 2024 I&amp;E MTD'!$195:$195,'APR 2024 I&amp;E MTD'!$196:$196,'APR 2024 I&amp;E MTD'!$200:$200,'APR 2024 I&amp;E MTD'!$201:$201,'APR 2024 I&amp;E MTD'!$204:$204</definedName>
    <definedName name="QB_DATA_8" localSheetId="2" hidden="1">'APR 2024 I&amp;E YTD'!$186:$186,'APR 2024 I&amp;E YTD'!$187:$187,'APR 2024 I&amp;E YTD'!$188:$188,'APR 2024 I&amp;E YTD'!$189:$189,'APR 2024 I&amp;E YTD'!$190:$190,'APR 2024 I&amp;E YTD'!$191:$191,'APR 2024 I&amp;E YTD'!$192:$192,'APR 2024 I&amp;E YTD'!$193:$193,'APR 2024 I&amp;E YTD'!$194:$194,'APR 2024 I&amp;E YTD'!$195:$195,'APR 2024 I&amp;E YTD'!$196:$196,'APR 2024 I&amp;E YTD'!$197:$197,'APR 2024 I&amp;E YTD'!$198:$198,'APR 2024 I&amp;E YTD'!$199:$199,'APR 2024 I&amp;E YTD'!$200:$200,'APR 2024 I&amp;E YTD'!$201:$201</definedName>
    <definedName name="QB_DATA_9" localSheetId="5" hidden="1">'APR 2024 BVA'!$202:$202,'APR 2024 BVA'!$203:$203,'APR 2024 BVA'!$207:$207,'APR 2024 BVA'!$208:$208,'APR 2024 BVA'!$209:$209,'APR 2024 BVA'!$212:$212,'APR 2024 BVA'!$214:$214,'APR 2024 BVA'!$215:$215,'APR 2024 BVA'!$216:$216,'APR 2024 BVA'!$217:$217,'APR 2024 BVA'!$218:$218,'APR 2024 BVA'!$220:$220,'APR 2024 BVA'!$222:$222,'APR 2024 BVA'!$223:$223,'APR 2024 BVA'!$224:$224,'APR 2024 BVA'!$228:$228</definedName>
    <definedName name="QB_DATA_9" localSheetId="3" hidden="1">'APR 2024 Gen Ledger'!$240:$240,'APR 2024 Gen Ledger'!$241:$241,'APR 2024 Gen Ledger'!$242:$242,'APR 2024 Gen Ledger'!$243:$243,'APR 2024 Gen Ledger'!$244:$244,'APR 2024 Gen Ledger'!$245:$245,'APR 2024 Gen Ledger'!$246:$246,'APR 2024 Gen Ledger'!$247:$247,'APR 2024 Gen Ledger'!$248:$248,'APR 2024 Gen Ledger'!$249:$249,'APR 2024 Gen Ledger'!$250:$250,'APR 2024 Gen Ledger'!$251:$251,'APR 2024 Gen Ledger'!$257:$257,'APR 2024 Gen Ledger'!$260:$260,'APR 2024 Gen Ledger'!$267:$267,'APR 2024 Gen Ledger'!$268:$268</definedName>
    <definedName name="QB_DATA_9" localSheetId="1" hidden="1">'APR 2024 I&amp;E MTD'!$206:$206,'APR 2024 I&amp;E MTD'!$207:$207,'APR 2024 I&amp;E MTD'!$208:$208,'APR 2024 I&amp;E MTD'!$209:$209,'APR 2024 I&amp;E MTD'!$210:$210,'APR 2024 I&amp;E MTD'!$212:$212,'APR 2024 I&amp;E MTD'!$214:$214,'APR 2024 I&amp;E MTD'!$215:$215,'APR 2024 I&amp;E MTD'!$216:$216,'APR 2024 I&amp;E MTD'!$220:$220,'APR 2024 I&amp;E MTD'!$221:$221,'APR 2024 I&amp;E MTD'!$222:$222,'APR 2024 I&amp;E MTD'!$223:$223,'APR 2024 I&amp;E MTD'!$224:$224,'APR 2024 I&amp;E MTD'!$225:$225,'APR 2024 I&amp;E MTD'!$227:$227</definedName>
    <definedName name="QB_DATA_9" localSheetId="2" hidden="1">'APR 2024 I&amp;E YTD'!$202:$202,'APR 2024 I&amp;E YTD'!$203:$203,'APR 2024 I&amp;E YTD'!$207:$207,'APR 2024 I&amp;E YTD'!$208:$208,'APR 2024 I&amp;E YTD'!$209:$209,'APR 2024 I&amp;E YTD'!$212:$212,'APR 2024 I&amp;E YTD'!$214:$214,'APR 2024 I&amp;E YTD'!$215:$215,'APR 2024 I&amp;E YTD'!$216:$216,'APR 2024 I&amp;E YTD'!$217:$217,'APR 2024 I&amp;E YTD'!$218:$218,'APR 2024 I&amp;E YTD'!$220:$220,'APR 2024 I&amp;E YTD'!$222:$222,'APR 2024 I&amp;E YTD'!$223:$223,'APR 2024 I&amp;E YTD'!$224:$224,'APR 2024 I&amp;E YTD'!$228:$228</definedName>
    <definedName name="QB_FORMULA_0" localSheetId="0" hidden="1">'APR 2024 Balance Sheet'!$G$13,'APR 2024 Balance Sheet'!$G$14,'APR 2024 Balance Sheet'!$G$18,'APR 2024 Balance Sheet'!$G$19,'APR 2024 Balance Sheet'!$G$30,'APR 2024 Balance Sheet'!$G$31,'APR 2024 Balance Sheet'!$G$37,'APR 2024 Balance Sheet'!$G$40,'APR 2024 Balance Sheet'!$G$46,'APR 2024 Balance Sheet'!$G$53,'APR 2024 Balance Sheet'!$G$54,'APR 2024 Balance Sheet'!$G$55,'APR 2024 Balance Sheet'!$G$56,'APR 2024 Balance Sheet'!$G$66,'APR 2024 Balance Sheet'!$G$70,'APR 2024 Balance Sheet'!$G$71</definedName>
    <definedName name="QB_FORMULA_0" localSheetId="5" hidden="1">'APR 2024 BVA'!$L$5,'APR 2024 BVA'!$M$5,'APR 2024 BVA'!$L$6,'APR 2024 BVA'!$M$6,'APR 2024 BVA'!$L$7,'APR 2024 BVA'!$M$7,'APR 2024 BVA'!$L$8,'APR 2024 BVA'!$M$8,'APR 2024 BVA'!$L$9,'APR 2024 BVA'!$M$9,'APR 2024 BVA'!$L$10,'APR 2024 BVA'!$M$10,'APR 2024 BVA'!$L$11,'APR 2024 BVA'!$M$11,'APR 2024 BVA'!$L$13,'APR 2024 BVA'!$M$13</definedName>
    <definedName name="QB_FORMULA_0" localSheetId="3" hidden="1">'APR 2024 Gen Ledger'!$Q$3,'APR 2024 Gen Ledger'!$P$4,'APR 2024 Gen Ledger'!$Q$4,'APR 2024 Gen Ledger'!$Q$6,'APR 2024 Gen Ledger'!$Q$7,'APR 2024 Gen Ledger'!$Q$8,'APR 2024 Gen Ledger'!$Q$9,'APR 2024 Gen Ledger'!$Q$10,'APR 2024 Gen Ledger'!$Q$11,'APR 2024 Gen Ledger'!$Q$12,'APR 2024 Gen Ledger'!$Q$13,'APR 2024 Gen Ledger'!$P$14,'APR 2024 Gen Ledger'!$Q$14,'APR 2024 Gen Ledger'!$Q$17,'APR 2024 Gen Ledger'!$P$18,'APR 2024 Gen Ledger'!$Q$18</definedName>
    <definedName name="QB_FORMULA_0" localSheetId="1" hidden="1">'APR 2024 I&amp;E MTD'!$L$5,'APR 2024 I&amp;E MTD'!$M$5,'APR 2024 I&amp;E MTD'!$L$6,'APR 2024 I&amp;E MTD'!$M$6,'APR 2024 I&amp;E MTD'!$L$7,'APR 2024 I&amp;E MTD'!$M$7,'APR 2024 I&amp;E MTD'!$L$8,'APR 2024 I&amp;E MTD'!$M$8,'APR 2024 I&amp;E MTD'!$L$9,'APR 2024 I&amp;E MTD'!$M$9,'APR 2024 I&amp;E MTD'!$L$10,'APR 2024 I&amp;E MTD'!$M$10,'APR 2024 I&amp;E MTD'!$L$11,'APR 2024 I&amp;E MTD'!$M$11,'APR 2024 I&amp;E MTD'!$L$13,'APR 2024 I&amp;E MTD'!$M$13</definedName>
    <definedName name="QB_FORMULA_0" localSheetId="2" hidden="1">'APR 2024 I&amp;E YTD'!$L$5,'APR 2024 I&amp;E YTD'!$M$5,'APR 2024 I&amp;E YTD'!$L$6,'APR 2024 I&amp;E YTD'!$M$6,'APR 2024 I&amp;E YTD'!$L$7,'APR 2024 I&amp;E YTD'!$M$7,'APR 2024 I&amp;E YTD'!$L$8,'APR 2024 I&amp;E YTD'!$M$8,'APR 2024 I&amp;E YTD'!$L$9,'APR 2024 I&amp;E YTD'!$M$9,'APR 2024 I&amp;E YTD'!$L$10,'APR 2024 I&amp;E YTD'!$M$10,'APR 2024 I&amp;E YTD'!$L$11,'APR 2024 I&amp;E YTD'!$M$11,'APR 2024 I&amp;E YTD'!$L$13,'APR 2024 I&amp;E YTD'!$M$13</definedName>
    <definedName name="QB_FORMULA_1" localSheetId="5" hidden="1">'APR 2024 BVA'!$L$14,'APR 2024 BVA'!$M$14,'APR 2024 BVA'!$L$15,'APR 2024 BVA'!$M$15,'APR 2024 BVA'!$L$16,'APR 2024 BVA'!$M$16,'APR 2024 BVA'!$L$17,'APR 2024 BVA'!$M$17,'APR 2024 BVA'!$L$18,'APR 2024 BVA'!$M$18,'APR 2024 BVA'!$L$19,'APR 2024 BVA'!$M$19,'APR 2024 BVA'!$L$20,'APR 2024 BVA'!$M$20,'APR 2024 BVA'!$L$21,'APR 2024 BVA'!$M$21</definedName>
    <definedName name="QB_FORMULA_1" localSheetId="3" hidden="1">'APR 2024 Gen Ledger'!$Q$20,'APR 2024 Gen Ledger'!$P$21,'APR 2024 Gen Ledger'!$Q$21,'APR 2024 Gen Ledger'!$Q$23,'APR 2024 Gen Ledger'!$Q$24,'APR 2024 Gen Ledger'!$P$25,'APR 2024 Gen Ledger'!$Q$25,'APR 2024 Gen Ledger'!$Q$27,'APR 2024 Gen Ledger'!$Q$28,'APR 2024 Gen Ledger'!$Q$29,'APR 2024 Gen Ledger'!$P$30,'APR 2024 Gen Ledger'!$Q$30,'APR 2024 Gen Ledger'!$Q$32,'APR 2024 Gen Ledger'!$Q$33,'APR 2024 Gen Ledger'!$Q$34,'APR 2024 Gen Ledger'!$Q$35</definedName>
    <definedName name="QB_FORMULA_1" localSheetId="1" hidden="1">'APR 2024 I&amp;E MTD'!$L$14,'APR 2024 I&amp;E MTD'!$M$14,'APR 2024 I&amp;E MTD'!$L$15,'APR 2024 I&amp;E MTD'!$M$15,'APR 2024 I&amp;E MTD'!$L$16,'APR 2024 I&amp;E MTD'!$M$16,'APR 2024 I&amp;E MTD'!$L$17,'APR 2024 I&amp;E MTD'!$M$17,'APR 2024 I&amp;E MTD'!$L$18,'APR 2024 I&amp;E MTD'!$M$18,'APR 2024 I&amp;E MTD'!$L$19,'APR 2024 I&amp;E MTD'!$M$19,'APR 2024 I&amp;E MTD'!$L$20,'APR 2024 I&amp;E MTD'!$M$20,'APR 2024 I&amp;E MTD'!$L$21,'APR 2024 I&amp;E MTD'!$M$21</definedName>
    <definedName name="QB_FORMULA_1" localSheetId="2" hidden="1">'APR 2024 I&amp;E YTD'!$L$14,'APR 2024 I&amp;E YTD'!$M$14,'APR 2024 I&amp;E YTD'!$L$15,'APR 2024 I&amp;E YTD'!$M$15,'APR 2024 I&amp;E YTD'!$L$16,'APR 2024 I&amp;E YTD'!$M$16,'APR 2024 I&amp;E YTD'!$L$17,'APR 2024 I&amp;E YTD'!$M$17,'APR 2024 I&amp;E YTD'!$L$18,'APR 2024 I&amp;E YTD'!$M$18,'APR 2024 I&amp;E YTD'!$L$19,'APR 2024 I&amp;E YTD'!$M$19,'APR 2024 I&amp;E YTD'!$L$20,'APR 2024 I&amp;E YTD'!$M$20,'APR 2024 I&amp;E YTD'!$L$21,'APR 2024 I&amp;E YTD'!$M$21</definedName>
    <definedName name="QB_FORMULA_10" localSheetId="5" hidden="1">'APR 2024 BVA'!$J$88,'APR 2024 BVA'!$K$88,'APR 2024 BVA'!$L$88,'APR 2024 BVA'!$M$88,'APR 2024 BVA'!$L$89,'APR 2024 BVA'!$M$89,'APR 2024 BVA'!$L$90,'APR 2024 BVA'!$M$90,'APR 2024 BVA'!$L$91,'APR 2024 BVA'!$M$91,'APR 2024 BVA'!$L$92,'APR 2024 BVA'!$M$92,'APR 2024 BVA'!$L$93,'APR 2024 BVA'!$M$93,'APR 2024 BVA'!$J$94,'APR 2024 BVA'!$K$94</definedName>
    <definedName name="QB_FORMULA_10" localSheetId="3" hidden="1">'APR 2024 Gen Ledger'!$Q$165,'APR 2024 Gen Ledger'!$Q$167,'APR 2024 Gen Ledger'!$Q$168,'APR 2024 Gen Ledger'!$Q$169,'APR 2024 Gen Ledger'!$Q$170,'APR 2024 Gen Ledger'!$P$171,'APR 2024 Gen Ledger'!$Q$171,'APR 2024 Gen Ledger'!$Q$173,'APR 2024 Gen Ledger'!$Q$174,'APR 2024 Gen Ledger'!$Q$175,'APR 2024 Gen Ledger'!$Q$176,'APR 2024 Gen Ledger'!$Q$177,'APR 2024 Gen Ledger'!$Q$178,'APR 2024 Gen Ledger'!$Q$179,'APR 2024 Gen Ledger'!$P$180,'APR 2024 Gen Ledger'!$Q$180</definedName>
    <definedName name="QB_FORMULA_10" localSheetId="1" hidden="1">'APR 2024 I&amp;E MTD'!$J$88,'APR 2024 I&amp;E MTD'!$K$88,'APR 2024 I&amp;E MTD'!$L$88,'APR 2024 I&amp;E MTD'!$M$88,'APR 2024 I&amp;E MTD'!$L$89,'APR 2024 I&amp;E MTD'!$M$89,'APR 2024 I&amp;E MTD'!$L$90,'APR 2024 I&amp;E MTD'!$M$90,'APR 2024 I&amp;E MTD'!$L$91,'APR 2024 I&amp;E MTD'!$M$91,'APR 2024 I&amp;E MTD'!$L$92,'APR 2024 I&amp;E MTD'!$M$92,'APR 2024 I&amp;E MTD'!$L$93,'APR 2024 I&amp;E MTD'!$M$93,'APR 2024 I&amp;E MTD'!$J$94,'APR 2024 I&amp;E MTD'!$K$94</definedName>
    <definedName name="QB_FORMULA_10" localSheetId="2" hidden="1">'APR 2024 I&amp;E YTD'!$J$88,'APR 2024 I&amp;E YTD'!$K$88,'APR 2024 I&amp;E YTD'!$L$88,'APR 2024 I&amp;E YTD'!$M$88,'APR 2024 I&amp;E YTD'!$L$89,'APR 2024 I&amp;E YTD'!$M$89,'APR 2024 I&amp;E YTD'!$L$90,'APR 2024 I&amp;E YTD'!$M$90,'APR 2024 I&amp;E YTD'!$L$91,'APR 2024 I&amp;E YTD'!$M$91,'APR 2024 I&amp;E YTD'!$L$92,'APR 2024 I&amp;E YTD'!$M$92,'APR 2024 I&amp;E YTD'!$L$93,'APR 2024 I&amp;E YTD'!$M$93,'APR 2024 I&amp;E YTD'!$J$94,'APR 2024 I&amp;E YTD'!$K$94</definedName>
    <definedName name="QB_FORMULA_11" localSheetId="5" hidden="1">'APR 2024 BVA'!$L$94,'APR 2024 BVA'!$M$94,'APR 2024 BVA'!$L$98,'APR 2024 BVA'!$M$98,'APR 2024 BVA'!$L$99,'APR 2024 BVA'!$M$99,'APR 2024 BVA'!$L$100,'APR 2024 BVA'!$M$100,'APR 2024 BVA'!$L$101,'APR 2024 BVA'!$M$101,'APR 2024 BVA'!$L$102,'APR 2024 BVA'!$M$102,'APR 2024 BVA'!$J$103,'APR 2024 BVA'!$K$103,'APR 2024 BVA'!$L$103,'APR 2024 BVA'!$M$103</definedName>
    <definedName name="QB_FORMULA_11" localSheetId="3" hidden="1">'APR 2024 Gen Ledger'!$P$181,'APR 2024 Gen Ledger'!$Q$181,'APR 2024 Gen Ledger'!$Q$183,'APR 2024 Gen Ledger'!$Q$184,'APR 2024 Gen Ledger'!$Q$185,'APR 2024 Gen Ledger'!$Q$186,'APR 2024 Gen Ledger'!$Q$187,'APR 2024 Gen Ledger'!$Q$188,'APR 2024 Gen Ledger'!$P$189,'APR 2024 Gen Ledger'!$Q$189,'APR 2024 Gen Ledger'!$Q$192,'APR 2024 Gen Ledger'!$Q$193,'APR 2024 Gen Ledger'!$Q$194,'APR 2024 Gen Ledger'!$Q$195,'APR 2024 Gen Ledger'!$Q$196,'APR 2024 Gen Ledger'!$Q$197</definedName>
    <definedName name="QB_FORMULA_11" localSheetId="1" hidden="1">'APR 2024 I&amp;E MTD'!$L$94,'APR 2024 I&amp;E MTD'!$M$94,'APR 2024 I&amp;E MTD'!$L$98,'APR 2024 I&amp;E MTD'!$M$98,'APR 2024 I&amp;E MTD'!$L$99,'APR 2024 I&amp;E MTD'!$M$99,'APR 2024 I&amp;E MTD'!$L$100,'APR 2024 I&amp;E MTD'!$M$100,'APR 2024 I&amp;E MTD'!$L$101,'APR 2024 I&amp;E MTD'!$M$101,'APR 2024 I&amp;E MTD'!$L$102,'APR 2024 I&amp;E MTD'!$M$102,'APR 2024 I&amp;E MTD'!$J$103,'APR 2024 I&amp;E MTD'!$K$103,'APR 2024 I&amp;E MTD'!$L$103,'APR 2024 I&amp;E MTD'!$M$103</definedName>
    <definedName name="QB_FORMULA_11" localSheetId="2" hidden="1">'APR 2024 I&amp;E YTD'!$L$94,'APR 2024 I&amp;E YTD'!$M$94,'APR 2024 I&amp;E YTD'!$L$98,'APR 2024 I&amp;E YTD'!$M$98,'APR 2024 I&amp;E YTD'!$L$99,'APR 2024 I&amp;E YTD'!$M$99,'APR 2024 I&amp;E YTD'!$L$100,'APR 2024 I&amp;E YTD'!$M$100,'APR 2024 I&amp;E YTD'!$L$101,'APR 2024 I&amp;E YTD'!$M$101,'APR 2024 I&amp;E YTD'!$L$102,'APR 2024 I&amp;E YTD'!$M$102,'APR 2024 I&amp;E YTD'!$J$103,'APR 2024 I&amp;E YTD'!$K$103,'APR 2024 I&amp;E YTD'!$L$103,'APR 2024 I&amp;E YTD'!$M$103</definedName>
    <definedName name="QB_FORMULA_12" localSheetId="5" hidden="1">'APR 2024 BVA'!$L$105,'APR 2024 BVA'!$M$105,'APR 2024 BVA'!$L$106,'APR 2024 BVA'!$M$106,'APR 2024 BVA'!$L$107,'APR 2024 BVA'!$M$107,'APR 2024 BVA'!$J$108,'APR 2024 BVA'!$K$108,'APR 2024 BVA'!$L$108,'APR 2024 BVA'!$M$108,'APR 2024 BVA'!$J$109,'APR 2024 BVA'!$K$109,'APR 2024 BVA'!$L$109,'APR 2024 BVA'!$M$109,'APR 2024 BVA'!$L$111,'APR 2024 BVA'!$M$111</definedName>
    <definedName name="QB_FORMULA_12" localSheetId="3" hidden="1">'APR 2024 Gen Ledger'!$P$198,'APR 2024 Gen Ledger'!$Q$198,'APR 2024 Gen Ledger'!$Q$200,'APR 2024 Gen Ledger'!$Q$201,'APR 2024 Gen Ledger'!$Q$202,'APR 2024 Gen Ledger'!$Q$203,'APR 2024 Gen Ledger'!$Q$204,'APR 2024 Gen Ledger'!$Q$205,'APR 2024 Gen Ledger'!$P$206,'APR 2024 Gen Ledger'!$Q$206,'APR 2024 Gen Ledger'!$Q$208,'APR 2024 Gen Ledger'!$Q$209,'APR 2024 Gen Ledger'!$Q$210,'APR 2024 Gen Ledger'!$Q$211,'APR 2024 Gen Ledger'!$Q$212,'APR 2024 Gen Ledger'!$P$213</definedName>
    <definedName name="QB_FORMULA_12" localSheetId="1" hidden="1">'APR 2024 I&amp;E MTD'!$L$105,'APR 2024 I&amp;E MTD'!$M$105,'APR 2024 I&amp;E MTD'!$L$106,'APR 2024 I&amp;E MTD'!$M$106,'APR 2024 I&amp;E MTD'!$L$107,'APR 2024 I&amp;E MTD'!$M$107,'APR 2024 I&amp;E MTD'!$J$108,'APR 2024 I&amp;E MTD'!$K$108,'APR 2024 I&amp;E MTD'!$L$108,'APR 2024 I&amp;E MTD'!$M$108,'APR 2024 I&amp;E MTD'!$J$109,'APR 2024 I&amp;E MTD'!$K$109,'APR 2024 I&amp;E MTD'!$L$109,'APR 2024 I&amp;E MTD'!$M$109,'APR 2024 I&amp;E MTD'!$L$111,'APR 2024 I&amp;E MTD'!$M$111</definedName>
    <definedName name="QB_FORMULA_12" localSheetId="2" hidden="1">'APR 2024 I&amp;E YTD'!$L$105,'APR 2024 I&amp;E YTD'!$M$105,'APR 2024 I&amp;E YTD'!$L$106,'APR 2024 I&amp;E YTD'!$M$106,'APR 2024 I&amp;E YTD'!$L$107,'APR 2024 I&amp;E YTD'!$M$107,'APR 2024 I&amp;E YTD'!$J$108,'APR 2024 I&amp;E YTD'!$K$108,'APR 2024 I&amp;E YTD'!$L$108,'APR 2024 I&amp;E YTD'!$M$108,'APR 2024 I&amp;E YTD'!$J$109,'APR 2024 I&amp;E YTD'!$K$109,'APR 2024 I&amp;E YTD'!$L$109,'APR 2024 I&amp;E YTD'!$M$109,'APR 2024 I&amp;E YTD'!$L$111,'APR 2024 I&amp;E YTD'!$M$111</definedName>
    <definedName name="QB_FORMULA_13" localSheetId="5" hidden="1">'APR 2024 BVA'!$L$112,'APR 2024 BVA'!$M$112,'APR 2024 BVA'!$L$113,'APR 2024 BVA'!$M$113,'APR 2024 BVA'!$J$114,'APR 2024 BVA'!$K$114,'APR 2024 BVA'!$L$114,'APR 2024 BVA'!$M$114,'APR 2024 BVA'!$L$118,'APR 2024 BVA'!$M$118,'APR 2024 BVA'!$L$119,'APR 2024 BVA'!$M$119,'APR 2024 BVA'!$J$120,'APR 2024 BVA'!$K$120,'APR 2024 BVA'!$L$120,'APR 2024 BVA'!$M$120</definedName>
    <definedName name="QB_FORMULA_13" localSheetId="3" hidden="1">'APR 2024 Gen Ledger'!$Q$213,'APR 2024 Gen Ledger'!$Q$215,'APR 2024 Gen Ledger'!$P$216,'APR 2024 Gen Ledger'!$Q$216,'APR 2024 Gen Ledger'!$P$217,'APR 2024 Gen Ledger'!$Q$217,'APR 2024 Gen Ledger'!$Q$220,'APR 2024 Gen Ledger'!$Q$221,'APR 2024 Gen Ledger'!$Q$222,'APR 2024 Gen Ledger'!$Q$223,'APR 2024 Gen Ledger'!$Q$224,'APR 2024 Gen Ledger'!$P$225,'APR 2024 Gen Ledger'!$Q$225,'APR 2024 Gen Ledger'!$Q$227,'APR 2024 Gen Ledger'!$Q$228,'APR 2024 Gen Ledger'!$Q$229</definedName>
    <definedName name="QB_FORMULA_13" localSheetId="1" hidden="1">'APR 2024 I&amp;E MTD'!$L$112,'APR 2024 I&amp;E MTD'!$M$112,'APR 2024 I&amp;E MTD'!$L$113,'APR 2024 I&amp;E MTD'!$M$113,'APR 2024 I&amp;E MTD'!$J$114,'APR 2024 I&amp;E MTD'!$K$114,'APR 2024 I&amp;E MTD'!$L$114,'APR 2024 I&amp;E MTD'!$M$114,'APR 2024 I&amp;E MTD'!$L$118,'APR 2024 I&amp;E MTD'!$M$118,'APR 2024 I&amp;E MTD'!$L$119,'APR 2024 I&amp;E MTD'!$M$119,'APR 2024 I&amp;E MTD'!$J$120,'APR 2024 I&amp;E MTD'!$K$120,'APR 2024 I&amp;E MTD'!$L$120,'APR 2024 I&amp;E MTD'!$M$120</definedName>
    <definedName name="QB_FORMULA_13" localSheetId="2" hidden="1">'APR 2024 I&amp;E YTD'!$L$112,'APR 2024 I&amp;E YTD'!$M$112,'APR 2024 I&amp;E YTD'!$L$113,'APR 2024 I&amp;E YTD'!$M$113,'APR 2024 I&amp;E YTD'!$J$114,'APR 2024 I&amp;E YTD'!$K$114,'APR 2024 I&amp;E YTD'!$L$114,'APR 2024 I&amp;E YTD'!$M$114,'APR 2024 I&amp;E YTD'!$L$118,'APR 2024 I&amp;E YTD'!$M$118,'APR 2024 I&amp;E YTD'!$L$119,'APR 2024 I&amp;E YTD'!$M$119,'APR 2024 I&amp;E YTD'!$J$120,'APR 2024 I&amp;E YTD'!$K$120,'APR 2024 I&amp;E YTD'!$L$120,'APR 2024 I&amp;E YTD'!$M$120</definedName>
    <definedName name="QB_FORMULA_14" localSheetId="5" hidden="1">'APR 2024 BVA'!$L$123,'APR 2024 BVA'!$M$123,'APR 2024 BVA'!$J$124,'APR 2024 BVA'!$K$124,'APR 2024 BVA'!$L$124,'APR 2024 BVA'!$M$124,'APR 2024 BVA'!$L$125,'APR 2024 BVA'!$M$125,'APR 2024 BVA'!$J$126,'APR 2024 BVA'!$K$126,'APR 2024 BVA'!$L$126,'APR 2024 BVA'!$M$126,'APR 2024 BVA'!$L$127,'APR 2024 BVA'!$M$127,'APR 2024 BVA'!$L$129,'APR 2024 BVA'!$M$129</definedName>
    <definedName name="QB_FORMULA_14" localSheetId="3" hidden="1">'APR 2024 Gen Ledger'!$Q$230,'APR 2024 Gen Ledger'!$Q$231,'APR 2024 Gen Ledger'!$Q$232,'APR 2024 Gen Ledger'!$Q$233,'APR 2024 Gen Ledger'!$Q$234,'APR 2024 Gen Ledger'!$Q$235,'APR 2024 Gen Ledger'!$Q$236,'APR 2024 Gen Ledger'!$Q$237,'APR 2024 Gen Ledger'!$P$238,'APR 2024 Gen Ledger'!$Q$238,'APR 2024 Gen Ledger'!$Q$240,'APR 2024 Gen Ledger'!$Q$241,'APR 2024 Gen Ledger'!$Q$242,'APR 2024 Gen Ledger'!$Q$243,'APR 2024 Gen Ledger'!$Q$244,'APR 2024 Gen Ledger'!$Q$245</definedName>
    <definedName name="QB_FORMULA_14" localSheetId="1" hidden="1">'APR 2024 I&amp;E MTD'!$L$121,'APR 2024 I&amp;E MTD'!$M$121,'APR 2024 I&amp;E MTD'!$L$122,'APR 2024 I&amp;E MTD'!$M$122,'APR 2024 I&amp;E MTD'!$J$123,'APR 2024 I&amp;E MTD'!$K$123,'APR 2024 I&amp;E MTD'!$L$123,'APR 2024 I&amp;E MTD'!$M$123,'APR 2024 I&amp;E MTD'!$L$124,'APR 2024 I&amp;E MTD'!$M$124,'APR 2024 I&amp;E MTD'!$L$126,'APR 2024 I&amp;E MTD'!$M$126,'APR 2024 I&amp;E MTD'!$L$127,'APR 2024 I&amp;E MTD'!$M$127,'APR 2024 I&amp;E MTD'!$L$128,'APR 2024 I&amp;E MTD'!$M$128</definedName>
    <definedName name="QB_FORMULA_14" localSheetId="2" hidden="1">'APR 2024 I&amp;E YTD'!$L$123,'APR 2024 I&amp;E YTD'!$M$123,'APR 2024 I&amp;E YTD'!$J$124,'APR 2024 I&amp;E YTD'!$K$124,'APR 2024 I&amp;E YTD'!$L$124,'APR 2024 I&amp;E YTD'!$M$124,'APR 2024 I&amp;E YTD'!$L$125,'APR 2024 I&amp;E YTD'!$M$125,'APR 2024 I&amp;E YTD'!$J$126,'APR 2024 I&amp;E YTD'!$K$126,'APR 2024 I&amp;E YTD'!$L$126,'APR 2024 I&amp;E YTD'!$M$126,'APR 2024 I&amp;E YTD'!$L$127,'APR 2024 I&amp;E YTD'!$M$127,'APR 2024 I&amp;E YTD'!$L$129,'APR 2024 I&amp;E YTD'!$M$129</definedName>
    <definedName name="QB_FORMULA_15" localSheetId="5" hidden="1">'APR 2024 BVA'!$L$130,'APR 2024 BVA'!$M$130,'APR 2024 BVA'!$L$131,'APR 2024 BVA'!$M$131,'APR 2024 BVA'!$L$132,'APR 2024 BVA'!$M$132,'APR 2024 BVA'!$L$133,'APR 2024 BVA'!$M$133,'APR 2024 BVA'!$J$135,'APR 2024 BVA'!$K$135,'APR 2024 BVA'!$L$135,'APR 2024 BVA'!$M$135,'APR 2024 BVA'!$L$138,'APR 2024 BVA'!$M$138,'APR 2024 BVA'!$L$139,'APR 2024 BVA'!$M$139</definedName>
    <definedName name="QB_FORMULA_15" localSheetId="3" hidden="1">'APR 2024 Gen Ledger'!$Q$246,'APR 2024 Gen Ledger'!$Q$247,'APR 2024 Gen Ledger'!$Q$248,'APR 2024 Gen Ledger'!$Q$249,'APR 2024 Gen Ledger'!$Q$250,'APR 2024 Gen Ledger'!$Q$251,'APR 2024 Gen Ledger'!$P$252,'APR 2024 Gen Ledger'!$Q$252,'APR 2024 Gen Ledger'!$P$253,'APR 2024 Gen Ledger'!$Q$253,'APR 2024 Gen Ledger'!$P$254,'APR 2024 Gen Ledger'!$Q$254,'APR 2024 Gen Ledger'!$Q$257,'APR 2024 Gen Ledger'!$P$258,'APR 2024 Gen Ledger'!$Q$258,'APR 2024 Gen Ledger'!$Q$260</definedName>
    <definedName name="QB_FORMULA_15" localSheetId="1" hidden="1">'APR 2024 I&amp;E MTD'!$L$129,'APR 2024 I&amp;E MTD'!$M$129,'APR 2024 I&amp;E MTD'!$L$130,'APR 2024 I&amp;E MTD'!$M$130,'APR 2024 I&amp;E MTD'!$J$131,'APR 2024 I&amp;E MTD'!$K$131,'APR 2024 I&amp;E MTD'!$L$131,'APR 2024 I&amp;E MTD'!$M$131,'APR 2024 I&amp;E MTD'!$L$134,'APR 2024 I&amp;E MTD'!$M$134,'APR 2024 I&amp;E MTD'!$L$135,'APR 2024 I&amp;E MTD'!$M$135,'APR 2024 I&amp;E MTD'!$L$136,'APR 2024 I&amp;E MTD'!$M$136,'APR 2024 I&amp;E MTD'!$J$137,'APR 2024 I&amp;E MTD'!$K$137</definedName>
    <definedName name="QB_FORMULA_15" localSheetId="2" hidden="1">'APR 2024 I&amp;E YTD'!$L$130,'APR 2024 I&amp;E YTD'!$M$130,'APR 2024 I&amp;E YTD'!$L$131,'APR 2024 I&amp;E YTD'!$M$131,'APR 2024 I&amp;E YTD'!$L$132,'APR 2024 I&amp;E YTD'!$M$132,'APR 2024 I&amp;E YTD'!$L$133,'APR 2024 I&amp;E YTD'!$M$133,'APR 2024 I&amp;E YTD'!$J$135,'APR 2024 I&amp;E YTD'!$K$135,'APR 2024 I&amp;E YTD'!$L$135,'APR 2024 I&amp;E YTD'!$M$135,'APR 2024 I&amp;E YTD'!$L$138,'APR 2024 I&amp;E YTD'!$M$138,'APR 2024 I&amp;E YTD'!$L$139,'APR 2024 I&amp;E YTD'!$M$139</definedName>
    <definedName name="QB_FORMULA_16" localSheetId="5" hidden="1">'APR 2024 BVA'!$L$140,'APR 2024 BVA'!$M$140,'APR 2024 BVA'!$J$141,'APR 2024 BVA'!$K$141,'APR 2024 BVA'!$L$141,'APR 2024 BVA'!$M$141,'APR 2024 BVA'!$L$142,'APR 2024 BVA'!$M$142,'APR 2024 BVA'!$L$143,'APR 2024 BVA'!$M$143,'APR 2024 BVA'!$J$144,'APR 2024 BVA'!$K$144,'APR 2024 BVA'!$L$144,'APR 2024 BVA'!$M$144,'APR 2024 BVA'!$L$145,'APR 2024 BVA'!$M$145</definedName>
    <definedName name="QB_FORMULA_16" localSheetId="3" hidden="1">'APR 2024 Gen Ledger'!$P$261,'APR 2024 Gen Ledger'!$Q$261,'APR 2024 Gen Ledger'!$P$262,'APR 2024 Gen Ledger'!$Q$262,'APR 2024 Gen Ledger'!$Q$267,'APR 2024 Gen Ledger'!$Q$268,'APR 2024 Gen Ledger'!$Q$269,'APR 2024 Gen Ledger'!$Q$270,'APR 2024 Gen Ledger'!$Q$271,'APR 2024 Gen Ledger'!$P$272,'APR 2024 Gen Ledger'!$Q$272,'APR 2024 Gen Ledger'!$Q$274,'APR 2024 Gen Ledger'!$Q$275,'APR 2024 Gen Ledger'!$Q$276,'APR 2024 Gen Ledger'!$Q$277,'APR 2024 Gen Ledger'!$Q$278</definedName>
    <definedName name="QB_FORMULA_16" localSheetId="1" hidden="1">'APR 2024 I&amp;E MTD'!$L$137,'APR 2024 I&amp;E MTD'!$M$137,'APR 2024 I&amp;E MTD'!$L$138,'APR 2024 I&amp;E MTD'!$M$138,'APR 2024 I&amp;E MTD'!$L$139,'APR 2024 I&amp;E MTD'!$M$139,'APR 2024 I&amp;E MTD'!$J$140,'APR 2024 I&amp;E MTD'!$K$140,'APR 2024 I&amp;E MTD'!$L$140,'APR 2024 I&amp;E MTD'!$M$140,'APR 2024 I&amp;E MTD'!$L$141,'APR 2024 I&amp;E MTD'!$M$141,'APR 2024 I&amp;E MTD'!$J$142,'APR 2024 I&amp;E MTD'!$K$142,'APR 2024 I&amp;E MTD'!$L$142,'APR 2024 I&amp;E MTD'!$M$142</definedName>
    <definedName name="QB_FORMULA_16" localSheetId="2" hidden="1">'APR 2024 I&amp;E YTD'!$L$140,'APR 2024 I&amp;E YTD'!$M$140,'APR 2024 I&amp;E YTD'!$J$141,'APR 2024 I&amp;E YTD'!$K$141,'APR 2024 I&amp;E YTD'!$L$141,'APR 2024 I&amp;E YTD'!$M$141,'APR 2024 I&amp;E YTD'!$L$142,'APR 2024 I&amp;E YTD'!$M$142,'APR 2024 I&amp;E YTD'!$L$143,'APR 2024 I&amp;E YTD'!$M$143,'APR 2024 I&amp;E YTD'!$J$144,'APR 2024 I&amp;E YTD'!$K$144,'APR 2024 I&amp;E YTD'!$L$144,'APR 2024 I&amp;E YTD'!$M$144,'APR 2024 I&amp;E YTD'!$L$145,'APR 2024 I&amp;E YTD'!$M$145</definedName>
    <definedName name="QB_FORMULA_17" localSheetId="5" hidden="1">'APR 2024 BVA'!$J$146,'APR 2024 BVA'!$K$146,'APR 2024 BVA'!$L$146,'APR 2024 BVA'!$M$146,'APR 2024 BVA'!$J$147,'APR 2024 BVA'!$K$147,'APR 2024 BVA'!$L$147,'APR 2024 BVA'!$M$147,'APR 2024 BVA'!$L$149,'APR 2024 BVA'!$M$149,'APR 2024 BVA'!$L$150,'APR 2024 BVA'!$M$150,'APR 2024 BVA'!$J$151,'APR 2024 BVA'!$K$151,'APR 2024 BVA'!$L$151,'APR 2024 BVA'!$M$151</definedName>
    <definedName name="QB_FORMULA_17" localSheetId="3" hidden="1">'APR 2024 Gen Ledger'!$Q$279,'APR 2024 Gen Ledger'!$Q$280,'APR 2024 Gen Ledger'!$Q$281,'APR 2024 Gen Ledger'!$P$282,'APR 2024 Gen Ledger'!$Q$282,'APR 2024 Gen Ledger'!$P$283,'APR 2024 Gen Ledger'!$Q$283,'APR 2024 Gen Ledger'!$Q$285,'APR 2024 Gen Ledger'!$P$287,'APR 2024 Gen Ledger'!$Q$287,'APR 2024 Gen Ledger'!$Q$290,'APR 2024 Gen Ledger'!$Q$291,'APR 2024 Gen Ledger'!$Q$292,'APR 2024 Gen Ledger'!$Q$293,'APR 2024 Gen Ledger'!$Q$294,'APR 2024 Gen Ledger'!$Q$295</definedName>
    <definedName name="QB_FORMULA_17" localSheetId="1" hidden="1">'APR 2024 I&amp;E MTD'!$J$143,'APR 2024 I&amp;E MTD'!$K$143,'APR 2024 I&amp;E MTD'!$L$143,'APR 2024 I&amp;E MTD'!$M$143,'APR 2024 I&amp;E MTD'!$L$145,'APR 2024 I&amp;E MTD'!$M$145,'APR 2024 I&amp;E MTD'!$L$146,'APR 2024 I&amp;E MTD'!$M$146,'APR 2024 I&amp;E MTD'!$J$147,'APR 2024 I&amp;E MTD'!$K$147,'APR 2024 I&amp;E MTD'!$L$147,'APR 2024 I&amp;E MTD'!$M$147,'APR 2024 I&amp;E MTD'!$L$149,'APR 2024 I&amp;E MTD'!$M$149,'APR 2024 I&amp;E MTD'!$L$150,'APR 2024 I&amp;E MTD'!$M$150</definedName>
    <definedName name="QB_FORMULA_17" localSheetId="2" hidden="1">'APR 2024 I&amp;E YTD'!$J$146,'APR 2024 I&amp;E YTD'!$K$146,'APR 2024 I&amp;E YTD'!$L$146,'APR 2024 I&amp;E YTD'!$M$146,'APR 2024 I&amp;E YTD'!$J$147,'APR 2024 I&amp;E YTD'!$K$147,'APR 2024 I&amp;E YTD'!$L$147,'APR 2024 I&amp;E YTD'!$M$147,'APR 2024 I&amp;E YTD'!$L$149,'APR 2024 I&amp;E YTD'!$M$149,'APR 2024 I&amp;E YTD'!$L$150,'APR 2024 I&amp;E YTD'!$M$150,'APR 2024 I&amp;E YTD'!$J$151,'APR 2024 I&amp;E YTD'!$K$151,'APR 2024 I&amp;E YTD'!$L$151,'APR 2024 I&amp;E YTD'!$M$151</definedName>
    <definedName name="QB_FORMULA_18" localSheetId="5" hidden="1">'APR 2024 BVA'!$L$153,'APR 2024 BVA'!$M$153,'APR 2024 BVA'!$L$154,'APR 2024 BVA'!$M$154,'APR 2024 BVA'!$L$155,'APR 2024 BVA'!$M$155,'APR 2024 BVA'!$L$156,'APR 2024 BVA'!$M$156,'APR 2024 BVA'!$L$157,'APR 2024 BVA'!$M$157,'APR 2024 BVA'!$J$158,'APR 2024 BVA'!$K$158,'APR 2024 BVA'!$L$158,'APR 2024 BVA'!$M$158,'APR 2024 BVA'!$L$161,'APR 2024 BVA'!$M$161</definedName>
    <definedName name="QB_FORMULA_18" localSheetId="3" hidden="1">'APR 2024 Gen Ledger'!$Q$296,'APR 2024 Gen Ledger'!$P$297,'APR 2024 Gen Ledger'!$Q$297,'APR 2024 Gen Ledger'!$Q$299,'APR 2024 Gen Ledger'!$Q$300,'APR 2024 Gen Ledger'!$P$301,'APR 2024 Gen Ledger'!$Q$301,'APR 2024 Gen Ledger'!$Q$303,'APR 2024 Gen Ledger'!$P$304,'APR 2024 Gen Ledger'!$Q$304,'APR 2024 Gen Ledger'!$Q$306,'APR 2024 Gen Ledger'!$P$307,'APR 2024 Gen Ledger'!$Q$307,'APR 2024 Gen Ledger'!$Q$309,'APR 2024 Gen Ledger'!$P$310,'APR 2024 Gen Ledger'!$Q$310</definedName>
    <definedName name="QB_FORMULA_18" localSheetId="1" hidden="1">'APR 2024 I&amp;E MTD'!$L$151,'APR 2024 I&amp;E MTD'!$M$151,'APR 2024 I&amp;E MTD'!$L$152,'APR 2024 I&amp;E MTD'!$M$152,'APR 2024 I&amp;E MTD'!$L$153,'APR 2024 I&amp;E MTD'!$M$153,'APR 2024 I&amp;E MTD'!$J$154,'APR 2024 I&amp;E MTD'!$K$154,'APR 2024 I&amp;E MTD'!$L$154,'APR 2024 I&amp;E MTD'!$M$154,'APR 2024 I&amp;E MTD'!$L$156,'APR 2024 I&amp;E MTD'!$M$156,'APR 2024 I&amp;E MTD'!$L$157,'APR 2024 I&amp;E MTD'!$M$157,'APR 2024 I&amp;E MTD'!$L$159,'APR 2024 I&amp;E MTD'!$M$159</definedName>
    <definedName name="QB_FORMULA_18" localSheetId="2" hidden="1">'APR 2024 I&amp;E YTD'!$L$153,'APR 2024 I&amp;E YTD'!$M$153,'APR 2024 I&amp;E YTD'!$L$154,'APR 2024 I&amp;E YTD'!$M$154,'APR 2024 I&amp;E YTD'!$L$155,'APR 2024 I&amp;E YTD'!$M$155,'APR 2024 I&amp;E YTD'!$L$156,'APR 2024 I&amp;E YTD'!$M$156,'APR 2024 I&amp;E YTD'!$L$157,'APR 2024 I&amp;E YTD'!$M$157,'APR 2024 I&amp;E YTD'!$J$158,'APR 2024 I&amp;E YTD'!$K$158,'APR 2024 I&amp;E YTD'!$L$158,'APR 2024 I&amp;E YTD'!$M$158,'APR 2024 I&amp;E YTD'!$L$161,'APR 2024 I&amp;E YTD'!$M$161</definedName>
    <definedName name="QB_FORMULA_19" localSheetId="5" hidden="1">'APR 2024 BVA'!$L$162,'APR 2024 BVA'!$M$162,'APR 2024 BVA'!$L$164,'APR 2024 BVA'!$M$164,'APR 2024 BVA'!$L$165,'APR 2024 BVA'!$M$165,'APR 2024 BVA'!$L$166,'APR 2024 BVA'!$M$166,'APR 2024 BVA'!$L$167,'APR 2024 BVA'!$M$167,'APR 2024 BVA'!$L$168,'APR 2024 BVA'!$M$168,'APR 2024 BVA'!$L$169,'APR 2024 BVA'!$M$169,'APR 2024 BVA'!$L$170,'APR 2024 BVA'!$M$170</definedName>
    <definedName name="QB_FORMULA_19" localSheetId="3" hidden="1">'APR 2024 Gen Ledger'!$P$311,'APR 2024 Gen Ledger'!$Q$311,'APR 2024 Gen Ledger'!$Q$315,'APR 2024 Gen Ledger'!$P$316,'APR 2024 Gen Ledger'!$Q$316,'APR 2024 Gen Ledger'!$Q$318,'APR 2024 Gen Ledger'!$Q$319,'APR 2024 Gen Ledger'!$P$320,'APR 2024 Gen Ledger'!$Q$320,'APR 2024 Gen Ledger'!$Q$322,'APR 2024 Gen Ledger'!$Q$323,'APR 2024 Gen Ledger'!$P$324,'APR 2024 Gen Ledger'!$Q$324,'APR 2024 Gen Ledger'!$P$325,'APR 2024 Gen Ledger'!$Q$325,'APR 2024 Gen Ledger'!$Q$327</definedName>
    <definedName name="QB_FORMULA_19" localSheetId="1" hidden="1">'APR 2024 I&amp;E MTD'!$L$160,'APR 2024 I&amp;E MTD'!$M$160,'APR 2024 I&amp;E MTD'!$L$161,'APR 2024 I&amp;E MTD'!$M$161,'APR 2024 I&amp;E MTD'!$L$162,'APR 2024 I&amp;E MTD'!$M$162,'APR 2024 I&amp;E MTD'!$L$163,'APR 2024 I&amp;E MTD'!$M$163,'APR 2024 I&amp;E MTD'!$L$164,'APR 2024 I&amp;E MTD'!$M$164,'APR 2024 I&amp;E MTD'!$L$165,'APR 2024 I&amp;E MTD'!$M$165,'APR 2024 I&amp;E MTD'!$L$166,'APR 2024 I&amp;E MTD'!$M$166,'APR 2024 I&amp;E MTD'!$L$167,'APR 2024 I&amp;E MTD'!$M$167</definedName>
    <definedName name="QB_FORMULA_19" localSheetId="2" hidden="1">'APR 2024 I&amp;E YTD'!$L$162,'APR 2024 I&amp;E YTD'!$M$162,'APR 2024 I&amp;E YTD'!$L$164,'APR 2024 I&amp;E YTD'!$M$164,'APR 2024 I&amp;E YTD'!$L$165,'APR 2024 I&amp;E YTD'!$M$165,'APR 2024 I&amp;E YTD'!$L$166,'APR 2024 I&amp;E YTD'!$M$166,'APR 2024 I&amp;E YTD'!$L$167,'APR 2024 I&amp;E YTD'!$M$167,'APR 2024 I&amp;E YTD'!$L$168,'APR 2024 I&amp;E YTD'!$M$168,'APR 2024 I&amp;E YTD'!$L$169,'APR 2024 I&amp;E YTD'!$M$169,'APR 2024 I&amp;E YTD'!$L$170,'APR 2024 I&amp;E YTD'!$M$170</definedName>
    <definedName name="QB_FORMULA_2" localSheetId="5" hidden="1">'APR 2024 BVA'!$L$22,'APR 2024 BVA'!$M$22,'APR 2024 BVA'!$L$23,'APR 2024 BVA'!$M$23,'APR 2024 BVA'!$L$24,'APR 2024 BVA'!$M$24,'APR 2024 BVA'!$L$25,'APR 2024 BVA'!$M$25,'APR 2024 BVA'!$L$26,'APR 2024 BVA'!$M$26,'APR 2024 BVA'!$L$27,'APR 2024 BVA'!$M$27,'APR 2024 BVA'!$L$28,'APR 2024 BVA'!$M$28,'APR 2024 BVA'!$L$29,'APR 2024 BVA'!$M$29</definedName>
    <definedName name="QB_FORMULA_2" localSheetId="3" hidden="1">'APR 2024 Gen Ledger'!$Q$36,'APR 2024 Gen Ledger'!$Q$37,'APR 2024 Gen Ledger'!$Q$38,'APR 2024 Gen Ledger'!$P$39,'APR 2024 Gen Ledger'!$Q$39,'APR 2024 Gen Ledger'!$Q$41,'APR 2024 Gen Ledger'!$Q$42,'APR 2024 Gen Ledger'!$Q$43,'APR 2024 Gen Ledger'!$P$44,'APR 2024 Gen Ledger'!$Q$44,'APR 2024 Gen Ledger'!$Q$46,'APR 2024 Gen Ledger'!$P$47,'APR 2024 Gen Ledger'!$Q$47,'APR 2024 Gen Ledger'!$Q$49,'APR 2024 Gen Ledger'!$P$50,'APR 2024 Gen Ledger'!$Q$50</definedName>
    <definedName name="QB_FORMULA_2" localSheetId="1" hidden="1">'APR 2024 I&amp;E MTD'!$L$22,'APR 2024 I&amp;E MTD'!$M$22,'APR 2024 I&amp;E MTD'!$L$23,'APR 2024 I&amp;E MTD'!$M$23,'APR 2024 I&amp;E MTD'!$L$24,'APR 2024 I&amp;E MTD'!$M$24,'APR 2024 I&amp;E MTD'!$L$25,'APR 2024 I&amp;E MTD'!$M$25,'APR 2024 I&amp;E MTD'!$L$26,'APR 2024 I&amp;E MTD'!$M$26,'APR 2024 I&amp;E MTD'!$L$27,'APR 2024 I&amp;E MTD'!$M$27,'APR 2024 I&amp;E MTD'!$L$28,'APR 2024 I&amp;E MTD'!$M$28,'APR 2024 I&amp;E MTD'!$L$29,'APR 2024 I&amp;E MTD'!$M$29</definedName>
    <definedName name="QB_FORMULA_2" localSheetId="2" hidden="1">'APR 2024 I&amp;E YTD'!$L$22,'APR 2024 I&amp;E YTD'!$M$22,'APR 2024 I&amp;E YTD'!$L$23,'APR 2024 I&amp;E YTD'!$M$23,'APR 2024 I&amp;E YTD'!$L$24,'APR 2024 I&amp;E YTD'!$M$24,'APR 2024 I&amp;E YTD'!$L$25,'APR 2024 I&amp;E YTD'!$M$25,'APR 2024 I&amp;E YTD'!$L$26,'APR 2024 I&amp;E YTD'!$M$26,'APR 2024 I&amp;E YTD'!$L$27,'APR 2024 I&amp;E YTD'!$M$27,'APR 2024 I&amp;E YTD'!$L$28,'APR 2024 I&amp;E YTD'!$M$28,'APR 2024 I&amp;E YTD'!$L$29,'APR 2024 I&amp;E YTD'!$M$29</definedName>
    <definedName name="QB_FORMULA_20" localSheetId="5" hidden="1">'APR 2024 BVA'!$L$171,'APR 2024 BVA'!$M$171,'APR 2024 BVA'!$L$172,'APR 2024 BVA'!$M$172,'APR 2024 BVA'!$L$173,'APR 2024 BVA'!$M$173,'APR 2024 BVA'!$J$175,'APR 2024 BVA'!$K$175,'APR 2024 BVA'!$L$175,'APR 2024 BVA'!$M$175,'APR 2024 BVA'!$L$178,'APR 2024 BVA'!$M$178,'APR 2024 BVA'!$L$179,'APR 2024 BVA'!$M$179,'APR 2024 BVA'!$L$180,'APR 2024 BVA'!$M$180</definedName>
    <definedName name="QB_FORMULA_20" localSheetId="3" hidden="1">'APR 2024 Gen Ledger'!$P$328,'APR 2024 Gen Ledger'!$Q$328,'APR 2024 Gen Ledger'!$Q$330,'APR 2024 Gen Ledger'!$Q$331,'APR 2024 Gen Ledger'!$Q$332,'APR 2024 Gen Ledger'!$Q$333,'APR 2024 Gen Ledger'!$Q$334,'APR 2024 Gen Ledger'!$P$335,'APR 2024 Gen Ledger'!$Q$335,'APR 2024 Gen Ledger'!$P$336,'APR 2024 Gen Ledger'!$Q$336,'APR 2024 Gen Ledger'!$Q$338,'APR 2024 Gen Ledger'!$P$339,'APR 2024 Gen Ledger'!$Q$339,'APR 2024 Gen Ledger'!$P$340,'APR 2024 Gen Ledger'!$Q$340</definedName>
    <definedName name="QB_FORMULA_20" localSheetId="1" hidden="1">'APR 2024 I&amp;E MTD'!$L$168,'APR 2024 I&amp;E MTD'!$M$168,'APR 2024 I&amp;E MTD'!$J$169,'APR 2024 I&amp;E MTD'!$K$169,'APR 2024 I&amp;E MTD'!$L$169,'APR 2024 I&amp;E MTD'!$M$169,'APR 2024 I&amp;E MTD'!$L$171,'APR 2024 I&amp;E MTD'!$M$171,'APR 2024 I&amp;E MTD'!$L$172,'APR 2024 I&amp;E MTD'!$M$172,'APR 2024 I&amp;E MTD'!$L$173,'APR 2024 I&amp;E MTD'!$M$173,'APR 2024 I&amp;E MTD'!$L$174,'APR 2024 I&amp;E MTD'!$M$174,'APR 2024 I&amp;E MTD'!$L$175,'APR 2024 I&amp;E MTD'!$M$175</definedName>
    <definedName name="QB_FORMULA_20" localSheetId="2" hidden="1">'APR 2024 I&amp;E YTD'!$L$171,'APR 2024 I&amp;E YTD'!$M$171,'APR 2024 I&amp;E YTD'!$L$172,'APR 2024 I&amp;E YTD'!$M$172,'APR 2024 I&amp;E YTD'!$L$173,'APR 2024 I&amp;E YTD'!$M$173,'APR 2024 I&amp;E YTD'!$J$175,'APR 2024 I&amp;E YTD'!$K$175,'APR 2024 I&amp;E YTD'!$L$175,'APR 2024 I&amp;E YTD'!$M$175,'APR 2024 I&amp;E YTD'!$L$178,'APR 2024 I&amp;E YTD'!$M$178,'APR 2024 I&amp;E YTD'!$L$179,'APR 2024 I&amp;E YTD'!$M$179,'APR 2024 I&amp;E YTD'!$L$180,'APR 2024 I&amp;E YTD'!$M$180</definedName>
    <definedName name="QB_FORMULA_21" localSheetId="5" hidden="1">'APR 2024 BVA'!$L$181,'APR 2024 BVA'!$M$181,'APR 2024 BVA'!$L$182,'APR 2024 BVA'!$M$182,'APR 2024 BVA'!$L$183,'APR 2024 BVA'!$M$183,'APR 2024 BVA'!$L$184,'APR 2024 BVA'!$M$184,'APR 2024 BVA'!$L$185,'APR 2024 BVA'!$M$185,'APR 2024 BVA'!$L$186,'APR 2024 BVA'!$M$186,'APR 2024 BVA'!$L$187,'APR 2024 BVA'!$M$187,'APR 2024 BVA'!$L$188,'APR 2024 BVA'!$M$188</definedName>
    <definedName name="QB_FORMULA_21" localSheetId="3" hidden="1">'APR 2024 Gen Ledger'!$P$341,'APR 2024 Gen Ledger'!$Q$341,'APR 2024 Gen Ledger'!$Q$344,'APR 2024 Gen Ledger'!$P$345,'APR 2024 Gen Ledger'!$Q$345,'APR 2024 Gen Ledger'!$Q$347,'APR 2024 Gen Ledger'!$Q$348,'APR 2024 Gen Ledger'!$Q$349,'APR 2024 Gen Ledger'!$P$350,'APR 2024 Gen Ledger'!$Q$350,'APR 2024 Gen Ledger'!$Q$352,'APR 2024 Gen Ledger'!$P$353,'APR 2024 Gen Ledger'!$Q$353,'APR 2024 Gen Ledger'!$P$354,'APR 2024 Gen Ledger'!$Q$354,'APR 2024 Gen Ledger'!$Q$357</definedName>
    <definedName name="QB_FORMULA_21" localSheetId="1" hidden="1">'APR 2024 I&amp;E MTD'!$L$176,'APR 2024 I&amp;E MTD'!$M$176,'APR 2024 I&amp;E MTD'!$L$177,'APR 2024 I&amp;E MTD'!$M$177,'APR 2024 I&amp;E MTD'!$L$178,'APR 2024 I&amp;E MTD'!$M$178,'APR 2024 I&amp;E MTD'!$L$179,'APR 2024 I&amp;E MTD'!$M$179,'APR 2024 I&amp;E MTD'!$L$180,'APR 2024 I&amp;E MTD'!$M$180,'APR 2024 I&amp;E MTD'!$L$181,'APR 2024 I&amp;E MTD'!$M$181,'APR 2024 I&amp;E MTD'!$L$182,'APR 2024 I&amp;E MTD'!$M$182,'APR 2024 I&amp;E MTD'!$L$183,'APR 2024 I&amp;E MTD'!$M$183</definedName>
    <definedName name="QB_FORMULA_21" localSheetId="2" hidden="1">'APR 2024 I&amp;E YTD'!$L$181,'APR 2024 I&amp;E YTD'!$M$181,'APR 2024 I&amp;E YTD'!$L$182,'APR 2024 I&amp;E YTD'!$M$182,'APR 2024 I&amp;E YTD'!$L$183,'APR 2024 I&amp;E YTD'!$M$183,'APR 2024 I&amp;E YTD'!$L$184,'APR 2024 I&amp;E YTD'!$M$184,'APR 2024 I&amp;E YTD'!$L$185,'APR 2024 I&amp;E YTD'!$M$185,'APR 2024 I&amp;E YTD'!$L$186,'APR 2024 I&amp;E YTD'!$M$186,'APR 2024 I&amp;E YTD'!$L$187,'APR 2024 I&amp;E YTD'!$M$187,'APR 2024 I&amp;E YTD'!$L$188,'APR 2024 I&amp;E YTD'!$M$188</definedName>
    <definedName name="QB_FORMULA_22" localSheetId="5" hidden="1">'APR 2024 BVA'!$L$189,'APR 2024 BVA'!$M$189,'APR 2024 BVA'!$L$190,'APR 2024 BVA'!$M$190,'APR 2024 BVA'!$L$191,'APR 2024 BVA'!$M$191,'APR 2024 BVA'!$L$192,'APR 2024 BVA'!$M$192,'APR 2024 BVA'!$L$193,'APR 2024 BVA'!$M$193,'APR 2024 BVA'!$L$194,'APR 2024 BVA'!$M$194,'APR 2024 BVA'!$L$195,'APR 2024 BVA'!$M$195,'APR 2024 BVA'!$L$196,'APR 2024 BVA'!$M$196</definedName>
    <definedName name="QB_FORMULA_22" localSheetId="3" hidden="1">'APR 2024 Gen Ledger'!$Q$358,'APR 2024 Gen Ledger'!$Q$359,'APR 2024 Gen Ledger'!$Q$360,'APR 2024 Gen Ledger'!$Q$361,'APR 2024 Gen Ledger'!$P$362,'APR 2024 Gen Ledger'!$Q$362,'APR 2024 Gen Ledger'!$Q$365,'APR 2024 Gen Ledger'!$Q$366,'APR 2024 Gen Ledger'!$P$367,'APR 2024 Gen Ledger'!$Q$367,'APR 2024 Gen Ledger'!$Q$369,'APR 2024 Gen Ledger'!$P$370,'APR 2024 Gen Ledger'!$Q$370,'APR 2024 Gen Ledger'!$P$371,'APR 2024 Gen Ledger'!$Q$371,'APR 2024 Gen Ledger'!$Q$374</definedName>
    <definedName name="QB_FORMULA_22" localSheetId="1" hidden="1">'APR 2024 I&amp;E MTD'!$L$184,'APR 2024 I&amp;E MTD'!$M$184,'APR 2024 I&amp;E MTD'!$L$185,'APR 2024 I&amp;E MTD'!$M$185,'APR 2024 I&amp;E MTD'!$L$186,'APR 2024 I&amp;E MTD'!$M$186,'APR 2024 I&amp;E MTD'!$L$187,'APR 2024 I&amp;E MTD'!$M$187,'APR 2024 I&amp;E MTD'!$L$188,'APR 2024 I&amp;E MTD'!$M$188,'APR 2024 I&amp;E MTD'!$L$189,'APR 2024 I&amp;E MTD'!$M$189,'APR 2024 I&amp;E MTD'!$L$190,'APR 2024 I&amp;E MTD'!$M$190,'APR 2024 I&amp;E MTD'!$L$191,'APR 2024 I&amp;E MTD'!$M$191</definedName>
    <definedName name="QB_FORMULA_22" localSheetId="2" hidden="1">'APR 2024 I&amp;E YTD'!$L$189,'APR 2024 I&amp;E YTD'!$M$189,'APR 2024 I&amp;E YTD'!$L$190,'APR 2024 I&amp;E YTD'!$M$190,'APR 2024 I&amp;E YTD'!$L$191,'APR 2024 I&amp;E YTD'!$M$191,'APR 2024 I&amp;E YTD'!$L$192,'APR 2024 I&amp;E YTD'!$M$192,'APR 2024 I&amp;E YTD'!$L$193,'APR 2024 I&amp;E YTD'!$M$193,'APR 2024 I&amp;E YTD'!$L$194,'APR 2024 I&amp;E YTD'!$M$194,'APR 2024 I&amp;E YTD'!$L$195,'APR 2024 I&amp;E YTD'!$M$195,'APR 2024 I&amp;E YTD'!$L$196,'APR 2024 I&amp;E YTD'!$M$196</definedName>
    <definedName name="QB_FORMULA_23" localSheetId="5" hidden="1">'APR 2024 BVA'!$L$197,'APR 2024 BVA'!$M$197,'APR 2024 BVA'!$L$198,'APR 2024 BVA'!$M$198,'APR 2024 BVA'!$L$199,'APR 2024 BVA'!$M$199,'APR 2024 BVA'!$L$200,'APR 2024 BVA'!$M$200,'APR 2024 BVA'!$L$201,'APR 2024 BVA'!$M$201,'APR 2024 BVA'!$L$202,'APR 2024 BVA'!$M$202,'APR 2024 BVA'!$L$203,'APR 2024 BVA'!$M$203,'APR 2024 BVA'!$J$204,'APR 2024 BVA'!$K$204</definedName>
    <definedName name="QB_FORMULA_23" localSheetId="3" hidden="1">'APR 2024 Gen Ledger'!$P$375,'APR 2024 Gen Ledger'!$Q$375,'APR 2024 Gen Ledger'!$Q$377,'APR 2024 Gen Ledger'!$P$378,'APR 2024 Gen Ledger'!$Q$378,'APR 2024 Gen Ledger'!$Q$380,'APR 2024 Gen Ledger'!$P$381,'APR 2024 Gen Ledger'!$Q$381,'APR 2024 Gen Ledger'!$Q$383,'APR 2024 Gen Ledger'!$P$384,'APR 2024 Gen Ledger'!$Q$384,'APR 2024 Gen Ledger'!$Q$386,'APR 2024 Gen Ledger'!$P$387,'APR 2024 Gen Ledger'!$Q$387,'APR 2024 Gen Ledger'!$Q$389,'APR 2024 Gen Ledger'!$Q$390</definedName>
    <definedName name="QB_FORMULA_23" localSheetId="1" hidden="1">'APR 2024 I&amp;E MTD'!$L$192,'APR 2024 I&amp;E MTD'!$M$192,'APR 2024 I&amp;E MTD'!$L$193,'APR 2024 I&amp;E MTD'!$M$193,'APR 2024 I&amp;E MTD'!$L$194,'APR 2024 I&amp;E MTD'!$M$194,'APR 2024 I&amp;E MTD'!$L$195,'APR 2024 I&amp;E MTD'!$M$195,'APR 2024 I&amp;E MTD'!$L$196,'APR 2024 I&amp;E MTD'!$M$196,'APR 2024 I&amp;E MTD'!$J$197,'APR 2024 I&amp;E MTD'!$K$197,'APR 2024 I&amp;E MTD'!$L$197,'APR 2024 I&amp;E MTD'!$M$197,'APR 2024 I&amp;E MTD'!$J$198,'APR 2024 I&amp;E MTD'!$K$198</definedName>
    <definedName name="QB_FORMULA_23" localSheetId="2" hidden="1">'APR 2024 I&amp;E YTD'!$L$197,'APR 2024 I&amp;E YTD'!$M$197,'APR 2024 I&amp;E YTD'!$L$198,'APR 2024 I&amp;E YTD'!$M$198,'APR 2024 I&amp;E YTD'!$L$199,'APR 2024 I&amp;E YTD'!$M$199,'APR 2024 I&amp;E YTD'!$L$200,'APR 2024 I&amp;E YTD'!$M$200,'APR 2024 I&amp;E YTD'!$L$201,'APR 2024 I&amp;E YTD'!$M$201,'APR 2024 I&amp;E YTD'!$L$202,'APR 2024 I&amp;E YTD'!$M$202,'APR 2024 I&amp;E YTD'!$L$203,'APR 2024 I&amp;E YTD'!$M$203,'APR 2024 I&amp;E YTD'!$J$204,'APR 2024 I&amp;E YTD'!$K$204</definedName>
    <definedName name="QB_FORMULA_24" localSheetId="5" hidden="1">'APR 2024 BVA'!$L$204,'APR 2024 BVA'!$M$204,'APR 2024 BVA'!$J$205,'APR 2024 BVA'!$K$205,'APR 2024 BVA'!$L$205,'APR 2024 BVA'!$M$205,'APR 2024 BVA'!$L$207,'APR 2024 BVA'!$M$207,'APR 2024 BVA'!$L$208,'APR 2024 BVA'!$M$208,'APR 2024 BVA'!$J$210,'APR 2024 BVA'!$K$210,'APR 2024 BVA'!$L$210,'APR 2024 BVA'!$M$210,'APR 2024 BVA'!$L$212,'APR 2024 BVA'!$M$212</definedName>
    <definedName name="QB_FORMULA_24" localSheetId="3" hidden="1">'APR 2024 Gen Ledger'!$Q$391,'APR 2024 Gen Ledger'!$Q$392,'APR 2024 Gen Ledger'!$Q$393,'APR 2024 Gen Ledger'!$Q$394,'APR 2024 Gen Ledger'!$Q$395,'APR 2024 Gen Ledger'!$Q$396,'APR 2024 Gen Ledger'!$P$397,'APR 2024 Gen Ledger'!$Q$397,'APR 2024 Gen Ledger'!$Q$399,'APR 2024 Gen Ledger'!$Q$400,'APR 2024 Gen Ledger'!$P$401,'APR 2024 Gen Ledger'!$Q$401,'APR 2024 Gen Ledger'!$Q$403,'APR 2024 Gen Ledger'!$Q$404,'APR 2024 Gen Ledger'!$P$405,'APR 2024 Gen Ledger'!$Q$405</definedName>
    <definedName name="QB_FORMULA_24" localSheetId="1" hidden="1">'APR 2024 I&amp;E MTD'!$L$198,'APR 2024 I&amp;E MTD'!$M$198,'APR 2024 I&amp;E MTD'!$L$200,'APR 2024 I&amp;E MTD'!$M$200,'APR 2024 I&amp;E MTD'!$L$201,'APR 2024 I&amp;E MTD'!$M$201,'APR 2024 I&amp;E MTD'!$J$202,'APR 2024 I&amp;E MTD'!$K$202,'APR 2024 I&amp;E MTD'!$L$202,'APR 2024 I&amp;E MTD'!$M$202,'APR 2024 I&amp;E MTD'!$L$204,'APR 2024 I&amp;E MTD'!$M$204,'APR 2024 I&amp;E MTD'!$L$206,'APR 2024 I&amp;E MTD'!$M$206,'APR 2024 I&amp;E MTD'!$L$207,'APR 2024 I&amp;E MTD'!$M$207</definedName>
    <definedName name="QB_FORMULA_24" localSheetId="2" hidden="1">'APR 2024 I&amp;E YTD'!$L$204,'APR 2024 I&amp;E YTD'!$M$204,'APR 2024 I&amp;E YTD'!$J$205,'APR 2024 I&amp;E YTD'!$K$205,'APR 2024 I&amp;E YTD'!$L$205,'APR 2024 I&amp;E YTD'!$M$205,'APR 2024 I&amp;E YTD'!$L$207,'APR 2024 I&amp;E YTD'!$M$207,'APR 2024 I&amp;E YTD'!$L$208,'APR 2024 I&amp;E YTD'!$M$208,'APR 2024 I&amp;E YTD'!$J$210,'APR 2024 I&amp;E YTD'!$K$210,'APR 2024 I&amp;E YTD'!$L$210,'APR 2024 I&amp;E YTD'!$M$210,'APR 2024 I&amp;E YTD'!$L$212,'APR 2024 I&amp;E YTD'!$M$212</definedName>
    <definedName name="QB_FORMULA_25" localSheetId="5" hidden="1">'APR 2024 BVA'!$L$214,'APR 2024 BVA'!$M$214,'APR 2024 BVA'!$L$215,'APR 2024 BVA'!$M$215,'APR 2024 BVA'!$L$216,'APR 2024 BVA'!$M$216,'APR 2024 BVA'!$L$217,'APR 2024 BVA'!$M$217,'APR 2024 BVA'!$L$218,'APR 2024 BVA'!$M$218,'APR 2024 BVA'!$J$219,'APR 2024 BVA'!$K$219,'APR 2024 BVA'!$L$219,'APR 2024 BVA'!$M$219,'APR 2024 BVA'!$L$220,'APR 2024 BVA'!$M$220</definedName>
    <definedName name="QB_FORMULA_25" localSheetId="3" hidden="1">'APR 2024 Gen Ledger'!$Q$407,'APR 2024 Gen Ledger'!$Q$408,'APR 2024 Gen Ledger'!$P$409,'APR 2024 Gen Ledger'!$Q$409,'APR 2024 Gen Ledger'!$Q$411,'APR 2024 Gen Ledger'!$Q$412,'APR 2024 Gen Ledger'!$Q$413,'APR 2024 Gen Ledger'!$P$414,'APR 2024 Gen Ledger'!$Q$414,'APR 2024 Gen Ledger'!$P$415,'APR 2024 Gen Ledger'!$Q$415,'APR 2024 Gen Ledger'!$P$416,'APR 2024 Gen Ledger'!$Q$416,'APR 2024 Gen Ledger'!$Q$419,'APR 2024 Gen Ledger'!$P$420,'APR 2024 Gen Ledger'!$Q$420</definedName>
    <definedName name="QB_FORMULA_25" localSheetId="1" hidden="1">'APR 2024 I&amp;E MTD'!$L$208,'APR 2024 I&amp;E MTD'!$M$208,'APR 2024 I&amp;E MTD'!$L$209,'APR 2024 I&amp;E MTD'!$M$209,'APR 2024 I&amp;E MTD'!$L$210,'APR 2024 I&amp;E MTD'!$M$210,'APR 2024 I&amp;E MTD'!$J$211,'APR 2024 I&amp;E MTD'!$K$211,'APR 2024 I&amp;E MTD'!$L$211,'APR 2024 I&amp;E MTD'!$M$211,'APR 2024 I&amp;E MTD'!$L$212,'APR 2024 I&amp;E MTD'!$M$212,'APR 2024 I&amp;E MTD'!$L$214,'APR 2024 I&amp;E MTD'!$M$214,'APR 2024 I&amp;E MTD'!$L$215,'APR 2024 I&amp;E MTD'!$M$215</definedName>
    <definedName name="QB_FORMULA_25" localSheetId="2" hidden="1">'APR 2024 I&amp;E YTD'!$L$214,'APR 2024 I&amp;E YTD'!$M$214,'APR 2024 I&amp;E YTD'!$L$215,'APR 2024 I&amp;E YTD'!$M$215,'APR 2024 I&amp;E YTD'!$L$216,'APR 2024 I&amp;E YTD'!$M$216,'APR 2024 I&amp;E YTD'!$L$217,'APR 2024 I&amp;E YTD'!$M$217,'APR 2024 I&amp;E YTD'!$L$218,'APR 2024 I&amp;E YTD'!$M$218,'APR 2024 I&amp;E YTD'!$J$219,'APR 2024 I&amp;E YTD'!$K$219,'APR 2024 I&amp;E YTD'!$L$219,'APR 2024 I&amp;E YTD'!$M$219,'APR 2024 I&amp;E YTD'!$L$220,'APR 2024 I&amp;E YTD'!$M$220</definedName>
    <definedName name="QB_FORMULA_26" localSheetId="5" hidden="1">'APR 2024 BVA'!$L$222,'APR 2024 BVA'!$M$222,'APR 2024 BVA'!$L$223,'APR 2024 BVA'!$M$223,'APR 2024 BVA'!$J$225,'APR 2024 BVA'!$K$225,'APR 2024 BVA'!$L$225,'APR 2024 BVA'!$M$225,'APR 2024 BVA'!$J$226,'APR 2024 BVA'!$K$226,'APR 2024 BVA'!$L$226,'APR 2024 BVA'!$M$226,'APR 2024 BVA'!$L$228,'APR 2024 BVA'!$M$228,'APR 2024 BVA'!$L$229,'APR 2024 BVA'!$M$229</definedName>
    <definedName name="QB_FORMULA_26" localSheetId="3" hidden="1">'APR 2024 Gen Ledger'!$P$421,'APR 2024 Gen Ledger'!$Q$421,'APR 2024 Gen Ledger'!$Q$425,'APR 2024 Gen Ledger'!$Q$426,'APR 2024 Gen Ledger'!$P$427,'APR 2024 Gen Ledger'!$Q$427,'APR 2024 Gen Ledger'!$Q$429,'APR 2024 Gen Ledger'!$P$430,'APR 2024 Gen Ledger'!$Q$430,'APR 2024 Gen Ledger'!$Q$432,'APR 2024 Gen Ledger'!$Q$433,'APR 2024 Gen Ledger'!$Q$434,'APR 2024 Gen Ledger'!$Q$435,'APR 2024 Gen Ledger'!$P$436,'APR 2024 Gen Ledger'!$Q$436,'APR 2024 Gen Ledger'!$P$437</definedName>
    <definedName name="QB_FORMULA_26" localSheetId="1" hidden="1">'APR 2024 I&amp;E MTD'!$J$217,'APR 2024 I&amp;E MTD'!$K$217,'APR 2024 I&amp;E MTD'!$L$217,'APR 2024 I&amp;E MTD'!$M$217,'APR 2024 I&amp;E MTD'!$J$218,'APR 2024 I&amp;E MTD'!$K$218,'APR 2024 I&amp;E MTD'!$L$218,'APR 2024 I&amp;E MTD'!$M$218,'APR 2024 I&amp;E MTD'!$L$220,'APR 2024 I&amp;E MTD'!$M$220,'APR 2024 I&amp;E MTD'!$L$221,'APR 2024 I&amp;E MTD'!$M$221,'APR 2024 I&amp;E MTD'!$L$222,'APR 2024 I&amp;E MTD'!$M$222,'APR 2024 I&amp;E MTD'!$L$223,'APR 2024 I&amp;E MTD'!$M$223</definedName>
    <definedName name="QB_FORMULA_26" localSheetId="2" hidden="1">'APR 2024 I&amp;E YTD'!$L$222,'APR 2024 I&amp;E YTD'!$M$222,'APR 2024 I&amp;E YTD'!$L$223,'APR 2024 I&amp;E YTD'!$M$223,'APR 2024 I&amp;E YTD'!$J$225,'APR 2024 I&amp;E YTD'!$K$225,'APR 2024 I&amp;E YTD'!$L$225,'APR 2024 I&amp;E YTD'!$M$225,'APR 2024 I&amp;E YTD'!$J$226,'APR 2024 I&amp;E YTD'!$K$226,'APR 2024 I&amp;E YTD'!$L$226,'APR 2024 I&amp;E YTD'!$M$226,'APR 2024 I&amp;E YTD'!$L$228,'APR 2024 I&amp;E YTD'!$M$228,'APR 2024 I&amp;E YTD'!$L$229,'APR 2024 I&amp;E YTD'!$M$229</definedName>
    <definedName name="QB_FORMULA_27" localSheetId="5" hidden="1">'APR 2024 BVA'!$L$230,'APR 2024 BVA'!$M$230,'APR 2024 BVA'!$L$231,'APR 2024 BVA'!$M$231,'APR 2024 BVA'!$L$232,'APR 2024 BVA'!$M$232,'APR 2024 BVA'!$L$233,'APR 2024 BVA'!$M$233,'APR 2024 BVA'!$L$235,'APR 2024 BVA'!$M$235,'APR 2024 BVA'!$L$236,'APR 2024 BVA'!$M$236,'APR 2024 BVA'!$J$237,'APR 2024 BVA'!$K$237,'APR 2024 BVA'!$L$237,'APR 2024 BVA'!$M$237</definedName>
    <definedName name="QB_FORMULA_27" localSheetId="3" hidden="1">'APR 2024 Gen Ledger'!$Q$437,'APR 2024 Gen Ledger'!$Q$440,'APR 2024 Gen Ledger'!$Q$441,'APR 2024 Gen Ledger'!$Q$442,'APR 2024 Gen Ledger'!$Q$443,'APR 2024 Gen Ledger'!$Q$444,'APR 2024 Gen Ledger'!$Q$445,'APR 2024 Gen Ledger'!$Q$446,'APR 2024 Gen Ledger'!$Q$447,'APR 2024 Gen Ledger'!$Q$448,'APR 2024 Gen Ledger'!$Q$449,'APR 2024 Gen Ledger'!$Q$450,'APR 2024 Gen Ledger'!$P$451,'APR 2024 Gen Ledger'!$Q$451,'APR 2024 Gen Ledger'!$Q$453,'APR 2024 Gen Ledger'!$P$454</definedName>
    <definedName name="QB_FORMULA_27" localSheetId="1" hidden="1">'APR 2024 I&amp;E MTD'!$L$224,'APR 2024 I&amp;E MTD'!$M$224,'APR 2024 I&amp;E MTD'!$L$225,'APR 2024 I&amp;E MTD'!$M$225,'APR 2024 I&amp;E MTD'!$L$227,'APR 2024 I&amp;E MTD'!$M$227,'APR 2024 I&amp;E MTD'!$L$228,'APR 2024 I&amp;E MTD'!$M$228,'APR 2024 I&amp;E MTD'!$J$229,'APR 2024 I&amp;E MTD'!$K$229,'APR 2024 I&amp;E MTD'!$L$229,'APR 2024 I&amp;E MTD'!$M$229,'APR 2024 I&amp;E MTD'!$J$230,'APR 2024 I&amp;E MTD'!$K$230,'APR 2024 I&amp;E MTD'!$L$230,'APR 2024 I&amp;E MTD'!$M$230</definedName>
    <definedName name="QB_FORMULA_27" localSheetId="2" hidden="1">'APR 2024 I&amp;E YTD'!$L$230,'APR 2024 I&amp;E YTD'!$M$230,'APR 2024 I&amp;E YTD'!$L$231,'APR 2024 I&amp;E YTD'!$M$231,'APR 2024 I&amp;E YTD'!$L$232,'APR 2024 I&amp;E YTD'!$M$232,'APR 2024 I&amp;E YTD'!$L$233,'APR 2024 I&amp;E YTD'!$M$233,'APR 2024 I&amp;E YTD'!$L$235,'APR 2024 I&amp;E YTD'!$M$235,'APR 2024 I&amp;E YTD'!$L$236,'APR 2024 I&amp;E YTD'!$M$236,'APR 2024 I&amp;E YTD'!$J$237,'APR 2024 I&amp;E YTD'!$K$237,'APR 2024 I&amp;E YTD'!$L$237,'APR 2024 I&amp;E YTD'!$M$237</definedName>
    <definedName name="QB_FORMULA_28" localSheetId="5" hidden="1">'APR 2024 BVA'!$J$238,'APR 2024 BVA'!$K$238,'APR 2024 BVA'!$L$238,'APR 2024 BVA'!$M$238,'APR 2024 BVA'!$L$239,'APR 2024 BVA'!$M$239,'APR 2024 BVA'!$J$240,'APR 2024 BVA'!$K$240,'APR 2024 BVA'!$L$240,'APR 2024 BVA'!$M$240,'APR 2024 BVA'!$J$241,'APR 2024 BVA'!$K$241,'APR 2024 BVA'!$L$241,'APR 2024 BVA'!$M$241,'APR 2024 BVA'!$J$246,'APR 2024 BVA'!$L$249</definedName>
    <definedName name="QB_FORMULA_28" localSheetId="3" hidden="1">'APR 2024 Gen Ledger'!$Q$454,'APR 2024 Gen Ledger'!$P$455,'APR 2024 Gen Ledger'!$Q$455,'APR 2024 Gen Ledger'!$P$456,'APR 2024 Gen Ledger'!$Q$456,'APR 2024 Gen Ledger'!$Q$459,'APR 2024 Gen Ledger'!$Q$460,'APR 2024 Gen Ledger'!$Q$461,'APR 2024 Gen Ledger'!$Q$462,'APR 2024 Gen Ledger'!$Q$463,'APR 2024 Gen Ledger'!$Q$464,'APR 2024 Gen Ledger'!$Q$465,'APR 2024 Gen Ledger'!$Q$466,'APR 2024 Gen Ledger'!$Q$467,'APR 2024 Gen Ledger'!$Q$468,'APR 2024 Gen Ledger'!$Q$469</definedName>
    <definedName name="QB_FORMULA_28" localSheetId="1" hidden="1">'APR 2024 I&amp;E MTD'!$L$231,'APR 2024 I&amp;E MTD'!$M$231,'APR 2024 I&amp;E MTD'!$J$232,'APR 2024 I&amp;E MTD'!$K$232,'APR 2024 I&amp;E MTD'!$L$232,'APR 2024 I&amp;E MTD'!$M$232,'APR 2024 I&amp;E MTD'!$J$233,'APR 2024 I&amp;E MTD'!$K$233,'APR 2024 I&amp;E MTD'!$L$233,'APR 2024 I&amp;E MTD'!$M$233,'APR 2024 I&amp;E MTD'!$L$238,'APR 2024 I&amp;E MTD'!$M$238,'APR 2024 I&amp;E MTD'!$L$239,'APR 2024 I&amp;E MTD'!$M$239,'APR 2024 I&amp;E MTD'!$L$240,'APR 2024 I&amp;E MTD'!$M$240</definedName>
    <definedName name="QB_FORMULA_28" localSheetId="2" hidden="1">'APR 2024 I&amp;E YTD'!$J$238,'APR 2024 I&amp;E YTD'!$K$238,'APR 2024 I&amp;E YTD'!$L$238,'APR 2024 I&amp;E YTD'!$M$238,'APR 2024 I&amp;E YTD'!$L$239,'APR 2024 I&amp;E YTD'!$M$239,'APR 2024 I&amp;E YTD'!$J$240,'APR 2024 I&amp;E YTD'!$K$240,'APR 2024 I&amp;E YTD'!$L$240,'APR 2024 I&amp;E YTD'!$M$240,'APR 2024 I&amp;E YTD'!$J$241,'APR 2024 I&amp;E YTD'!$K$241,'APR 2024 I&amp;E YTD'!$L$241,'APR 2024 I&amp;E YTD'!$M$241,'APR 2024 I&amp;E YTD'!$J$246,'APR 2024 I&amp;E YTD'!$L$249</definedName>
    <definedName name="QB_FORMULA_29" localSheetId="5" hidden="1">'APR 2024 BVA'!$M$249,'APR 2024 BVA'!$L$250,'APR 2024 BVA'!$M$250,'APR 2024 BVA'!$L$251,'APR 2024 BVA'!$M$251,'APR 2024 BVA'!$L$252,'APR 2024 BVA'!$M$252,'APR 2024 BVA'!$L$253,'APR 2024 BVA'!$M$253,'APR 2024 BVA'!$L$254,'APR 2024 BVA'!$M$254,'APR 2024 BVA'!$J$255,'APR 2024 BVA'!$K$255,'APR 2024 BVA'!$L$255,'APR 2024 BVA'!$M$255,'APR 2024 BVA'!$L$256</definedName>
    <definedName name="QB_FORMULA_29" localSheetId="3" hidden="1">'APR 2024 Gen Ledger'!$Q$470,'APR 2024 Gen Ledger'!$Q$471,'APR 2024 Gen Ledger'!$P$472,'APR 2024 Gen Ledger'!$Q$472,'APR 2024 Gen Ledger'!$Q$474,'APR 2024 Gen Ledger'!$P$475,'APR 2024 Gen Ledger'!$Q$475,'APR 2024 Gen Ledger'!$P$476,'APR 2024 Gen Ledger'!$Q$476,'APR 2024 Gen Ledger'!$Q$478,'APR 2024 Gen Ledger'!$Q$479,'APR 2024 Gen Ledger'!$P$480,'APR 2024 Gen Ledger'!$Q$480,'APR 2024 Gen Ledger'!$Q$484,'APR 2024 Gen Ledger'!$P$485,'APR 2024 Gen Ledger'!$Q$485</definedName>
    <definedName name="QB_FORMULA_29" localSheetId="1" hidden="1">'APR 2024 I&amp;E MTD'!$L$241,'APR 2024 I&amp;E MTD'!$M$241,'APR 2024 I&amp;E MTD'!$L$242,'APR 2024 I&amp;E MTD'!$M$242,'APR 2024 I&amp;E MTD'!$L$243,'APR 2024 I&amp;E MTD'!$M$243,'APR 2024 I&amp;E MTD'!$J$244,'APR 2024 I&amp;E MTD'!$K$244,'APR 2024 I&amp;E MTD'!$L$244,'APR 2024 I&amp;E MTD'!$M$244,'APR 2024 I&amp;E MTD'!$L$245,'APR 2024 I&amp;E MTD'!$M$245,'APR 2024 I&amp;E MTD'!$L$247,'APR 2024 I&amp;E MTD'!$M$247,'APR 2024 I&amp;E MTD'!$L$248,'APR 2024 I&amp;E MTD'!$M$248</definedName>
    <definedName name="QB_FORMULA_29" localSheetId="2" hidden="1">'APR 2024 I&amp;E YTD'!$M$249,'APR 2024 I&amp;E YTD'!$L$250,'APR 2024 I&amp;E YTD'!$M$250,'APR 2024 I&amp;E YTD'!$L$251,'APR 2024 I&amp;E YTD'!$M$251,'APR 2024 I&amp;E YTD'!$L$252,'APR 2024 I&amp;E YTD'!$M$252,'APR 2024 I&amp;E YTD'!$L$253,'APR 2024 I&amp;E YTD'!$M$253,'APR 2024 I&amp;E YTD'!$L$254,'APR 2024 I&amp;E YTD'!$M$254,'APR 2024 I&amp;E YTD'!$J$255,'APR 2024 I&amp;E YTD'!$K$255,'APR 2024 I&amp;E YTD'!$L$255,'APR 2024 I&amp;E YTD'!$M$255,'APR 2024 I&amp;E YTD'!$L$256</definedName>
    <definedName name="QB_FORMULA_3" localSheetId="5" hidden="1">'APR 2024 BVA'!$L$30,'APR 2024 BVA'!$M$30,'APR 2024 BVA'!$L$31,'APR 2024 BVA'!$M$31,'APR 2024 BVA'!$L$32,'APR 2024 BVA'!$M$32,'APR 2024 BVA'!$L$33,'APR 2024 BVA'!$M$33,'APR 2024 BVA'!$J$34,'APR 2024 BVA'!$K$34,'APR 2024 BVA'!$L$34,'APR 2024 BVA'!$M$34,'APR 2024 BVA'!$J$35,'APR 2024 BVA'!$K$35,'APR 2024 BVA'!$L$35,'APR 2024 BVA'!$M$35</definedName>
    <definedName name="QB_FORMULA_3" localSheetId="3" hidden="1">'APR 2024 Gen Ledger'!$Q$52,'APR 2024 Gen Ledger'!$Q$53,'APR 2024 Gen Ledger'!$Q$54,'APR 2024 Gen Ledger'!$P$55,'APR 2024 Gen Ledger'!$Q$55,'APR 2024 Gen Ledger'!$Q$57,'APR 2024 Gen Ledger'!$P$58,'APR 2024 Gen Ledger'!$Q$58,'APR 2024 Gen Ledger'!$Q$60,'APR 2024 Gen Ledger'!$Q$61,'APR 2024 Gen Ledger'!$Q$62,'APR 2024 Gen Ledger'!$Q$63,'APR 2024 Gen Ledger'!$P$64,'APR 2024 Gen Ledger'!$Q$64,'APR 2024 Gen Ledger'!$Q$66,'APR 2024 Gen Ledger'!$Q$67</definedName>
    <definedName name="QB_FORMULA_3" localSheetId="1" hidden="1">'APR 2024 I&amp;E MTD'!$L$30,'APR 2024 I&amp;E MTD'!$M$30,'APR 2024 I&amp;E MTD'!$L$31,'APR 2024 I&amp;E MTD'!$M$31,'APR 2024 I&amp;E MTD'!$L$32,'APR 2024 I&amp;E MTD'!$M$32,'APR 2024 I&amp;E MTD'!$L$33,'APR 2024 I&amp;E MTD'!$M$33,'APR 2024 I&amp;E MTD'!$J$34,'APR 2024 I&amp;E MTD'!$K$34,'APR 2024 I&amp;E MTD'!$L$34,'APR 2024 I&amp;E MTD'!$M$34,'APR 2024 I&amp;E MTD'!$J$35,'APR 2024 I&amp;E MTD'!$K$35,'APR 2024 I&amp;E MTD'!$L$35,'APR 2024 I&amp;E MTD'!$M$35</definedName>
    <definedName name="QB_FORMULA_3" localSheetId="2" hidden="1">'APR 2024 I&amp;E YTD'!$L$30,'APR 2024 I&amp;E YTD'!$M$30,'APR 2024 I&amp;E YTD'!$L$31,'APR 2024 I&amp;E YTD'!$M$31,'APR 2024 I&amp;E YTD'!$L$32,'APR 2024 I&amp;E YTD'!$M$32,'APR 2024 I&amp;E YTD'!$L$33,'APR 2024 I&amp;E YTD'!$M$33,'APR 2024 I&amp;E YTD'!$J$34,'APR 2024 I&amp;E YTD'!$K$34,'APR 2024 I&amp;E YTD'!$L$34,'APR 2024 I&amp;E YTD'!$M$34,'APR 2024 I&amp;E YTD'!$J$35,'APR 2024 I&amp;E YTD'!$K$35,'APR 2024 I&amp;E YTD'!$L$35,'APR 2024 I&amp;E YTD'!$M$35</definedName>
    <definedName name="QB_FORMULA_30" localSheetId="5" hidden="1">'APR 2024 BVA'!$M$256,'APR 2024 BVA'!$L$258,'APR 2024 BVA'!$M$258,'APR 2024 BVA'!$L$259,'APR 2024 BVA'!$M$259,'APR 2024 BVA'!$L$260,'APR 2024 BVA'!$M$260,'APR 2024 BVA'!$L$261,'APR 2024 BVA'!$M$261,'APR 2024 BVA'!$J$262,'APR 2024 BVA'!$K$262,'APR 2024 BVA'!$L$262,'APR 2024 BVA'!$M$262,'APR 2024 BVA'!$L$263,'APR 2024 BVA'!$M$263,'APR 2024 BVA'!$L$265</definedName>
    <definedName name="QB_FORMULA_30" localSheetId="3" hidden="1">'APR 2024 Gen Ledger'!$P$486,'APR 2024 Gen Ledger'!$Q$486,'APR 2024 Gen Ledger'!$P$487,'APR 2024 Gen Ledger'!$Q$487,'APR 2024 Gen Ledger'!$Q$490,'APR 2024 Gen Ledger'!$Q$491,'APR 2024 Gen Ledger'!$P$492,'APR 2024 Gen Ledger'!$Q$492,'APR 2024 Gen Ledger'!$Q$494,'APR 2024 Gen Ledger'!$Q$495,'APR 2024 Gen Ledger'!$P$496,'APR 2024 Gen Ledger'!$Q$496,'APR 2024 Gen Ledger'!$Q$499,'APR 2024 Gen Ledger'!$Q$500,'APR 2024 Gen Ledger'!$Q$501,'APR 2024 Gen Ledger'!$Q$502</definedName>
    <definedName name="QB_FORMULA_30" localSheetId="1" hidden="1">'APR 2024 I&amp;E MTD'!$L$249,'APR 2024 I&amp;E MTD'!$M$249,'APR 2024 I&amp;E MTD'!$L$250,'APR 2024 I&amp;E MTD'!$M$250,'APR 2024 I&amp;E MTD'!$J$251,'APR 2024 I&amp;E MTD'!$K$251,'APR 2024 I&amp;E MTD'!$L$251,'APR 2024 I&amp;E MTD'!$M$251,'APR 2024 I&amp;E MTD'!$L$252,'APR 2024 I&amp;E MTD'!$M$252,'APR 2024 I&amp;E MTD'!$L$254,'APR 2024 I&amp;E MTD'!$M$254,'APR 2024 I&amp;E MTD'!$L$255,'APR 2024 I&amp;E MTD'!$M$255,'APR 2024 I&amp;E MTD'!$L$256,'APR 2024 I&amp;E MTD'!$M$256</definedName>
    <definedName name="QB_FORMULA_30" localSheetId="2" hidden="1">'APR 2024 I&amp;E YTD'!$M$256,'APR 2024 I&amp;E YTD'!$L$258,'APR 2024 I&amp;E YTD'!$M$258,'APR 2024 I&amp;E YTD'!$L$259,'APR 2024 I&amp;E YTD'!$M$259,'APR 2024 I&amp;E YTD'!$L$260,'APR 2024 I&amp;E YTD'!$M$260,'APR 2024 I&amp;E YTD'!$L$261,'APR 2024 I&amp;E YTD'!$M$261,'APR 2024 I&amp;E YTD'!$J$262,'APR 2024 I&amp;E YTD'!$K$262,'APR 2024 I&amp;E YTD'!$L$262,'APR 2024 I&amp;E YTD'!$M$262,'APR 2024 I&amp;E YTD'!$L$263,'APR 2024 I&amp;E YTD'!$M$263,'APR 2024 I&amp;E YTD'!$L$265</definedName>
    <definedName name="QB_FORMULA_31" localSheetId="5" hidden="1">'APR 2024 BVA'!$M$265,'APR 2024 BVA'!$L$266,'APR 2024 BVA'!$M$266,'APR 2024 BVA'!$L$267,'APR 2024 BVA'!$M$267,'APR 2024 BVA'!$L$268,'APR 2024 BVA'!$M$268,'APR 2024 BVA'!$L$269,'APR 2024 BVA'!$M$269,'APR 2024 BVA'!$L$270,'APR 2024 BVA'!$M$270,'APR 2024 BVA'!$L$271,'APR 2024 BVA'!$M$271,'APR 2024 BVA'!$L$272,'APR 2024 BVA'!$M$272,'APR 2024 BVA'!$L$273</definedName>
    <definedName name="QB_FORMULA_31" localSheetId="3" hidden="1">'APR 2024 Gen Ledger'!$P$503,'APR 2024 Gen Ledger'!$Q$503,'APR 2024 Gen Ledger'!$P$504,'APR 2024 Gen Ledger'!$Q$504,'APR 2024 Gen Ledger'!$Q$506,'APR 2024 Gen Ledger'!$P$507,'APR 2024 Gen Ledger'!$Q$507,'APR 2024 Gen Ledger'!$P$508,'APR 2024 Gen Ledger'!$Q$508,'APR 2024 Gen Ledger'!$P$509,'APR 2024 Gen Ledger'!$Q$509</definedName>
    <definedName name="QB_FORMULA_31" localSheetId="1" hidden="1">'APR 2024 I&amp;E MTD'!$L$257,'APR 2024 I&amp;E MTD'!$M$257,'APR 2024 I&amp;E MTD'!$L$258,'APR 2024 I&amp;E MTD'!$M$258,'APR 2024 I&amp;E MTD'!$L$259,'APR 2024 I&amp;E MTD'!$M$259,'APR 2024 I&amp;E MTD'!$L$260,'APR 2024 I&amp;E MTD'!$M$260,'APR 2024 I&amp;E MTD'!$L$261,'APR 2024 I&amp;E MTD'!$M$261,'APR 2024 I&amp;E MTD'!$L$262,'APR 2024 I&amp;E MTD'!$M$262,'APR 2024 I&amp;E MTD'!$L$263,'APR 2024 I&amp;E MTD'!$M$263,'APR 2024 I&amp;E MTD'!$L$264,'APR 2024 I&amp;E MTD'!$M$264</definedName>
    <definedName name="QB_FORMULA_31" localSheetId="2" hidden="1">'APR 2024 I&amp;E YTD'!$M$265,'APR 2024 I&amp;E YTD'!$L$266,'APR 2024 I&amp;E YTD'!$M$266,'APR 2024 I&amp;E YTD'!$L$267,'APR 2024 I&amp;E YTD'!$M$267,'APR 2024 I&amp;E YTD'!$L$268,'APR 2024 I&amp;E YTD'!$M$268,'APR 2024 I&amp;E YTD'!$L$269,'APR 2024 I&amp;E YTD'!$M$269,'APR 2024 I&amp;E YTD'!$L$270,'APR 2024 I&amp;E YTD'!$M$270,'APR 2024 I&amp;E YTD'!$L$271,'APR 2024 I&amp;E YTD'!$M$271,'APR 2024 I&amp;E YTD'!$L$272,'APR 2024 I&amp;E YTD'!$M$272,'APR 2024 I&amp;E YTD'!$L$273</definedName>
    <definedName name="QB_FORMULA_32" localSheetId="5" hidden="1">'APR 2024 BVA'!$M$273,'APR 2024 BVA'!$L$274,'APR 2024 BVA'!$M$274,'APR 2024 BVA'!$L$275,'APR 2024 BVA'!$M$275,'APR 2024 BVA'!$J$276,'APR 2024 BVA'!$K$276,'APR 2024 BVA'!$L$276,'APR 2024 BVA'!$M$276,'APR 2024 BVA'!$J$277,'APR 2024 BVA'!$K$277,'APR 2024 BVA'!$L$277,'APR 2024 BVA'!$M$277,'APR 2024 BVA'!$J$278,'APR 2024 BVA'!$K$278,'APR 2024 BVA'!$L$278</definedName>
    <definedName name="QB_FORMULA_32" localSheetId="1" hidden="1">'APR 2024 I&amp;E MTD'!$J$265,'APR 2024 I&amp;E MTD'!$K$265,'APR 2024 I&amp;E MTD'!$L$265,'APR 2024 I&amp;E MTD'!$M$265,'APR 2024 I&amp;E MTD'!$J$266,'APR 2024 I&amp;E MTD'!$K$266,'APR 2024 I&amp;E MTD'!$L$266,'APR 2024 I&amp;E MTD'!$M$266,'APR 2024 I&amp;E MTD'!$J$267,'APR 2024 I&amp;E MTD'!$K$267,'APR 2024 I&amp;E MTD'!$L$267,'APR 2024 I&amp;E MTD'!$M$267,'APR 2024 I&amp;E MTD'!$L$269,'APR 2024 I&amp;E MTD'!$M$269,'APR 2024 I&amp;E MTD'!$J$275,'APR 2024 I&amp;E MTD'!$J$277</definedName>
    <definedName name="QB_FORMULA_32" localSheetId="2" hidden="1">'APR 2024 I&amp;E YTD'!$M$273,'APR 2024 I&amp;E YTD'!$L$274,'APR 2024 I&amp;E YTD'!$M$274,'APR 2024 I&amp;E YTD'!$L$275,'APR 2024 I&amp;E YTD'!$M$275,'APR 2024 I&amp;E YTD'!$J$276,'APR 2024 I&amp;E YTD'!$K$276,'APR 2024 I&amp;E YTD'!$L$276,'APR 2024 I&amp;E YTD'!$M$276,'APR 2024 I&amp;E YTD'!$J$277,'APR 2024 I&amp;E YTD'!$K$277,'APR 2024 I&amp;E YTD'!$L$277,'APR 2024 I&amp;E YTD'!$M$277,'APR 2024 I&amp;E YTD'!$J$278,'APR 2024 I&amp;E YTD'!$K$278,'APR 2024 I&amp;E YTD'!$L$278</definedName>
    <definedName name="QB_FORMULA_33" localSheetId="5" hidden="1">'APR 2024 BVA'!$M$278,'APR 2024 BVA'!$L$282,'APR 2024 BVA'!$M$282,'APR 2024 BVA'!$J$283,'APR 2024 BVA'!$K$283,'APR 2024 BVA'!$L$283,'APR 2024 BVA'!$M$283,'APR 2024 BVA'!$J$289,'APR 2024 BVA'!$J$291,'APR 2024 BVA'!$L$293,'APR 2024 BVA'!$M$293,'APR 2024 BVA'!$L$294,'APR 2024 BVA'!$M$294,'APR 2024 BVA'!$L$295,'APR 2024 BVA'!$M$295,'APR 2024 BVA'!$L$296</definedName>
    <definedName name="QB_FORMULA_33" localSheetId="1" hidden="1">'APR 2024 I&amp;E MTD'!$L$279,'APR 2024 I&amp;E MTD'!$M$279,'APR 2024 I&amp;E MTD'!$L$280,'APR 2024 I&amp;E MTD'!$M$280,'APR 2024 I&amp;E MTD'!$L$281,'APR 2024 I&amp;E MTD'!$M$281,'APR 2024 I&amp;E MTD'!$L$282,'APR 2024 I&amp;E MTD'!$M$282,'APR 2024 I&amp;E MTD'!$L$283,'APR 2024 I&amp;E MTD'!$M$283,'APR 2024 I&amp;E MTD'!$L$284,'APR 2024 I&amp;E MTD'!$M$284,'APR 2024 I&amp;E MTD'!$J$285,'APR 2024 I&amp;E MTD'!$K$285,'APR 2024 I&amp;E MTD'!$L$285,'APR 2024 I&amp;E MTD'!$M$285</definedName>
    <definedName name="QB_FORMULA_33" localSheetId="2" hidden="1">'APR 2024 I&amp;E YTD'!$M$278,'APR 2024 I&amp;E YTD'!$L$282,'APR 2024 I&amp;E YTD'!$M$282,'APR 2024 I&amp;E YTD'!$J$283,'APR 2024 I&amp;E YTD'!$K$283,'APR 2024 I&amp;E YTD'!$L$283,'APR 2024 I&amp;E YTD'!$M$283,'APR 2024 I&amp;E YTD'!$J$289,'APR 2024 I&amp;E YTD'!$J$291,'APR 2024 I&amp;E YTD'!$L$293,'APR 2024 I&amp;E YTD'!$M$293,'APR 2024 I&amp;E YTD'!$L$294,'APR 2024 I&amp;E YTD'!$M$294,'APR 2024 I&amp;E YTD'!$L$295,'APR 2024 I&amp;E YTD'!$M$295,'APR 2024 I&amp;E YTD'!$L$296</definedName>
    <definedName name="QB_FORMULA_34" localSheetId="5" hidden="1">'APR 2024 BVA'!$M$296,'APR 2024 BVA'!$L$297,'APR 2024 BVA'!$M$297,'APR 2024 BVA'!$L$298,'APR 2024 BVA'!$M$298,'APR 2024 BVA'!$J$299,'APR 2024 BVA'!$K$299,'APR 2024 BVA'!$L$299,'APR 2024 BVA'!$M$299,'APR 2024 BVA'!$J$300,'APR 2024 BVA'!$K$300,'APR 2024 BVA'!$L$300,'APR 2024 BVA'!$M$300,'APR 2024 BVA'!$J$301,'APR 2024 BVA'!$K$301,'APR 2024 BVA'!$L$301</definedName>
    <definedName name="QB_FORMULA_34" localSheetId="1" hidden="1">'APR 2024 I&amp;E MTD'!$J$286,'APR 2024 I&amp;E MTD'!$K$286,'APR 2024 I&amp;E MTD'!$L$286,'APR 2024 I&amp;E MTD'!$M$286,'APR 2024 I&amp;E MTD'!$J$287,'APR 2024 I&amp;E MTD'!$K$287,'APR 2024 I&amp;E MTD'!$L$287,'APR 2024 I&amp;E MTD'!$M$287,'APR 2024 I&amp;E MTD'!$J$288,'APR 2024 I&amp;E MTD'!$K$288,'APR 2024 I&amp;E MTD'!$L$288,'APR 2024 I&amp;E MTD'!$M$288</definedName>
    <definedName name="QB_FORMULA_34" localSheetId="2" hidden="1">'APR 2024 I&amp;E YTD'!$M$296,'APR 2024 I&amp;E YTD'!$L$297,'APR 2024 I&amp;E YTD'!$M$297,'APR 2024 I&amp;E YTD'!$L$298,'APR 2024 I&amp;E YTD'!$M$298,'APR 2024 I&amp;E YTD'!$J$299,'APR 2024 I&amp;E YTD'!$K$299,'APR 2024 I&amp;E YTD'!$L$299,'APR 2024 I&amp;E YTD'!$M$299,'APR 2024 I&amp;E YTD'!$J$300,'APR 2024 I&amp;E YTD'!$K$300,'APR 2024 I&amp;E YTD'!$L$300,'APR 2024 I&amp;E YTD'!$M$300,'APR 2024 I&amp;E YTD'!$J$301,'APR 2024 I&amp;E YTD'!$K$301,'APR 2024 I&amp;E YTD'!$L$301</definedName>
    <definedName name="QB_FORMULA_35" localSheetId="5" hidden="1">'APR 2024 BVA'!$M$301,'APR 2024 BVA'!$J$302,'APR 2024 BVA'!$K$302,'APR 2024 BVA'!$L$302,'APR 2024 BVA'!$M$302</definedName>
    <definedName name="QB_FORMULA_35" localSheetId="2" hidden="1">'APR 2024 I&amp;E YTD'!$M$301,'APR 2024 I&amp;E YTD'!$J$302,'APR 2024 I&amp;E YTD'!$K$302,'APR 2024 I&amp;E YTD'!$L$302,'APR 2024 I&amp;E YTD'!$M$302</definedName>
    <definedName name="QB_FORMULA_4" localSheetId="5" hidden="1">'APR 2024 BVA'!$L$37,'APR 2024 BVA'!$M$37,'APR 2024 BVA'!$J$38,'APR 2024 BVA'!$K$38,'APR 2024 BVA'!$L$38,'APR 2024 BVA'!$M$38,'APR 2024 BVA'!$J$39,'APR 2024 BVA'!$K$39,'APR 2024 BVA'!$L$39,'APR 2024 BVA'!$M$39,'APR 2024 BVA'!$L$41,'APR 2024 BVA'!$M$41,'APR 2024 BVA'!$L$43,'APR 2024 BVA'!$M$43,'APR 2024 BVA'!$L$44,'APR 2024 BVA'!$M$44</definedName>
    <definedName name="QB_FORMULA_4" localSheetId="3" hidden="1">'APR 2024 Gen Ledger'!$Q$68,'APR 2024 Gen Ledger'!$Q$69,'APR 2024 Gen Ledger'!$P$70,'APR 2024 Gen Ledger'!$Q$70,'APR 2024 Gen Ledger'!$P$71,'APR 2024 Gen Ledger'!$Q$71,'APR 2024 Gen Ledger'!$Q$74,'APR 2024 Gen Ledger'!$Q$75,'APR 2024 Gen Ledger'!$P$76,'APR 2024 Gen Ledger'!$Q$76,'APR 2024 Gen Ledger'!$Q$78,'APR 2024 Gen Ledger'!$Q$79,'APR 2024 Gen Ledger'!$Q$80,'APR 2024 Gen Ledger'!$Q$81,'APR 2024 Gen Ledger'!$P$82,'APR 2024 Gen Ledger'!$Q$82</definedName>
    <definedName name="QB_FORMULA_4" localSheetId="1" hidden="1">'APR 2024 I&amp;E MTD'!$L$37,'APR 2024 I&amp;E MTD'!$M$37,'APR 2024 I&amp;E MTD'!$J$38,'APR 2024 I&amp;E MTD'!$K$38,'APR 2024 I&amp;E MTD'!$L$38,'APR 2024 I&amp;E MTD'!$M$38,'APR 2024 I&amp;E MTD'!$J$39,'APR 2024 I&amp;E MTD'!$K$39,'APR 2024 I&amp;E MTD'!$L$39,'APR 2024 I&amp;E MTD'!$M$39,'APR 2024 I&amp;E MTD'!$L$41,'APR 2024 I&amp;E MTD'!$M$41,'APR 2024 I&amp;E MTD'!$L$43,'APR 2024 I&amp;E MTD'!$M$43,'APR 2024 I&amp;E MTD'!$L$44,'APR 2024 I&amp;E MTD'!$M$44</definedName>
    <definedName name="QB_FORMULA_4" localSheetId="2" hidden="1">'APR 2024 I&amp;E YTD'!$L$37,'APR 2024 I&amp;E YTD'!$M$37,'APR 2024 I&amp;E YTD'!$J$38,'APR 2024 I&amp;E YTD'!$K$38,'APR 2024 I&amp;E YTD'!$L$38,'APR 2024 I&amp;E YTD'!$M$38,'APR 2024 I&amp;E YTD'!$J$39,'APR 2024 I&amp;E YTD'!$K$39,'APR 2024 I&amp;E YTD'!$L$39,'APR 2024 I&amp;E YTD'!$M$39,'APR 2024 I&amp;E YTD'!$L$41,'APR 2024 I&amp;E YTD'!$M$41,'APR 2024 I&amp;E YTD'!$L$43,'APR 2024 I&amp;E YTD'!$M$43,'APR 2024 I&amp;E YTD'!$L$44,'APR 2024 I&amp;E YTD'!$M$44</definedName>
    <definedName name="QB_FORMULA_5" localSheetId="5" hidden="1">'APR 2024 BVA'!$L$45,'APR 2024 BVA'!$M$45,'APR 2024 BVA'!$L$46,'APR 2024 BVA'!$M$46,'APR 2024 BVA'!$J$47,'APR 2024 BVA'!$K$47,'APR 2024 BVA'!$L$47,'APR 2024 BVA'!$M$47,'APR 2024 BVA'!$L$49,'APR 2024 BVA'!$M$49,'APR 2024 BVA'!$L$50,'APR 2024 BVA'!$M$50,'APR 2024 BVA'!$L$51,'APR 2024 BVA'!$M$51,'APR 2024 BVA'!$L$52,'APR 2024 BVA'!$M$52</definedName>
    <definedName name="QB_FORMULA_5" localSheetId="3" hidden="1">'APR 2024 Gen Ledger'!$Q$84,'APR 2024 Gen Ledger'!$Q$85,'APR 2024 Gen Ledger'!$Q$86,'APR 2024 Gen Ledger'!$Q$87,'APR 2024 Gen Ledger'!$Q$88,'APR 2024 Gen Ledger'!$P$89,'APR 2024 Gen Ledger'!$Q$89,'APR 2024 Gen Ledger'!$Q$91,'APR 2024 Gen Ledger'!$P$92,'APR 2024 Gen Ledger'!$Q$92,'APR 2024 Gen Ledger'!$Q$95,'APR 2024 Gen Ledger'!$Q$96,'APR 2024 Gen Ledger'!$Q$97,'APR 2024 Gen Ledger'!$Q$98,'APR 2024 Gen Ledger'!$P$99,'APR 2024 Gen Ledger'!$Q$99</definedName>
    <definedName name="QB_FORMULA_5" localSheetId="1" hidden="1">'APR 2024 I&amp;E MTD'!$L$45,'APR 2024 I&amp;E MTD'!$M$45,'APR 2024 I&amp;E MTD'!$L$46,'APR 2024 I&amp;E MTD'!$M$46,'APR 2024 I&amp;E MTD'!$J$47,'APR 2024 I&amp;E MTD'!$K$47,'APR 2024 I&amp;E MTD'!$L$47,'APR 2024 I&amp;E MTD'!$M$47,'APR 2024 I&amp;E MTD'!$L$49,'APR 2024 I&amp;E MTD'!$M$49,'APR 2024 I&amp;E MTD'!$L$50,'APR 2024 I&amp;E MTD'!$M$50,'APR 2024 I&amp;E MTD'!$L$51,'APR 2024 I&amp;E MTD'!$M$51,'APR 2024 I&amp;E MTD'!$L$52,'APR 2024 I&amp;E MTD'!$M$52</definedName>
    <definedName name="QB_FORMULA_5" localSheetId="2" hidden="1">'APR 2024 I&amp;E YTD'!$L$45,'APR 2024 I&amp;E YTD'!$M$45,'APR 2024 I&amp;E YTD'!$L$46,'APR 2024 I&amp;E YTD'!$M$46,'APR 2024 I&amp;E YTD'!$J$47,'APR 2024 I&amp;E YTD'!$K$47,'APR 2024 I&amp;E YTD'!$L$47,'APR 2024 I&amp;E YTD'!$M$47,'APR 2024 I&amp;E YTD'!$L$49,'APR 2024 I&amp;E YTD'!$M$49,'APR 2024 I&amp;E YTD'!$L$50,'APR 2024 I&amp;E YTD'!$M$50,'APR 2024 I&amp;E YTD'!$L$51,'APR 2024 I&amp;E YTD'!$M$51,'APR 2024 I&amp;E YTD'!$L$52,'APR 2024 I&amp;E YTD'!$M$52</definedName>
    <definedName name="QB_FORMULA_6" localSheetId="5" hidden="1">'APR 2024 BVA'!$L$54,'APR 2024 BVA'!$M$54,'APR 2024 BVA'!$L$55,'APR 2024 BVA'!$M$55,'APR 2024 BVA'!$J$56,'APR 2024 BVA'!$K$56,'APR 2024 BVA'!$L$56,'APR 2024 BVA'!$M$56,'APR 2024 BVA'!$L$57,'APR 2024 BVA'!$M$57,'APR 2024 BVA'!$L$59,'APR 2024 BVA'!$M$59,'APR 2024 BVA'!$L$60,'APR 2024 BVA'!$M$60,'APR 2024 BVA'!$L$61,'APR 2024 BVA'!$M$61</definedName>
    <definedName name="QB_FORMULA_6" localSheetId="3" hidden="1">'APR 2024 Gen Ledger'!$P$100,'APR 2024 Gen Ledger'!$Q$100,'APR 2024 Gen Ledger'!$Q$103,'APR 2024 Gen Ledger'!$P$104,'APR 2024 Gen Ledger'!$Q$104,'APR 2024 Gen Ledger'!$Q$106,'APR 2024 Gen Ledger'!$Q$107,'APR 2024 Gen Ledger'!$P$108,'APR 2024 Gen Ledger'!$Q$108,'APR 2024 Gen Ledger'!$P$109,'APR 2024 Gen Ledger'!$Q$109,'APR 2024 Gen Ledger'!$Q$112,'APR 2024 Gen Ledger'!$Q$113,'APR 2024 Gen Ledger'!$P$114,'APR 2024 Gen Ledger'!$Q$114,'APR 2024 Gen Ledger'!$Q$116</definedName>
    <definedName name="QB_FORMULA_6" localSheetId="1" hidden="1">'APR 2024 I&amp;E MTD'!$L$54,'APR 2024 I&amp;E MTD'!$M$54,'APR 2024 I&amp;E MTD'!$L$55,'APR 2024 I&amp;E MTD'!$M$55,'APR 2024 I&amp;E MTD'!$J$56,'APR 2024 I&amp;E MTD'!$K$56,'APR 2024 I&amp;E MTD'!$L$56,'APR 2024 I&amp;E MTD'!$M$56,'APR 2024 I&amp;E MTD'!$L$57,'APR 2024 I&amp;E MTD'!$M$57,'APR 2024 I&amp;E MTD'!$L$59,'APR 2024 I&amp;E MTD'!$M$59,'APR 2024 I&amp;E MTD'!$L$60,'APR 2024 I&amp;E MTD'!$M$60,'APR 2024 I&amp;E MTD'!$L$61,'APR 2024 I&amp;E MTD'!$M$61</definedName>
    <definedName name="QB_FORMULA_6" localSheetId="2" hidden="1">'APR 2024 I&amp;E YTD'!$L$54,'APR 2024 I&amp;E YTD'!$M$54,'APR 2024 I&amp;E YTD'!$L$55,'APR 2024 I&amp;E YTD'!$M$55,'APR 2024 I&amp;E YTD'!$J$56,'APR 2024 I&amp;E YTD'!$K$56,'APR 2024 I&amp;E YTD'!$L$56,'APR 2024 I&amp;E YTD'!$M$56,'APR 2024 I&amp;E YTD'!$L$57,'APR 2024 I&amp;E YTD'!$M$57,'APR 2024 I&amp;E YTD'!$L$59,'APR 2024 I&amp;E YTD'!$M$59,'APR 2024 I&amp;E YTD'!$L$60,'APR 2024 I&amp;E YTD'!$M$60,'APR 2024 I&amp;E YTD'!$L$61,'APR 2024 I&amp;E YTD'!$M$61</definedName>
    <definedName name="QB_FORMULA_7" localSheetId="5" hidden="1">'APR 2024 BVA'!$J$62,'APR 2024 BVA'!$K$62,'APR 2024 BVA'!$L$62,'APR 2024 BVA'!$M$62,'APR 2024 BVA'!$L$64,'APR 2024 BVA'!$M$64,'APR 2024 BVA'!$L$65,'APR 2024 BVA'!$M$65,'APR 2024 BVA'!$L$66,'APR 2024 BVA'!$M$66,'APR 2024 BVA'!$L$67,'APR 2024 BVA'!$M$67,'APR 2024 BVA'!$J$68,'APR 2024 BVA'!$K$68,'APR 2024 BVA'!$L$68,'APR 2024 BVA'!$M$68</definedName>
    <definedName name="QB_FORMULA_7" localSheetId="3" hidden="1">'APR 2024 Gen Ledger'!$P$117,'APR 2024 Gen Ledger'!$Q$117,'APR 2024 Gen Ledger'!$Q$119,'APR 2024 Gen Ledger'!$P$120,'APR 2024 Gen Ledger'!$Q$120,'APR 2024 Gen Ledger'!$Q$122,'APR 2024 Gen Ledger'!$Q$123,'APR 2024 Gen Ledger'!$Q$124,'APR 2024 Gen Ledger'!$P$125,'APR 2024 Gen Ledger'!$Q$125,'APR 2024 Gen Ledger'!$P$126,'APR 2024 Gen Ledger'!$Q$126,'APR 2024 Gen Ledger'!$Q$130,'APR 2024 Gen Ledger'!$Q$131,'APR 2024 Gen Ledger'!$Q$132,'APR 2024 Gen Ledger'!$Q$133</definedName>
    <definedName name="QB_FORMULA_7" localSheetId="1" hidden="1">'APR 2024 I&amp;E MTD'!$J$62,'APR 2024 I&amp;E MTD'!$K$62,'APR 2024 I&amp;E MTD'!$L$62,'APR 2024 I&amp;E MTD'!$M$62,'APR 2024 I&amp;E MTD'!$L$64,'APR 2024 I&amp;E MTD'!$M$64,'APR 2024 I&amp;E MTD'!$L$65,'APR 2024 I&amp;E MTD'!$M$65,'APR 2024 I&amp;E MTD'!$L$66,'APR 2024 I&amp;E MTD'!$M$66,'APR 2024 I&amp;E MTD'!$L$67,'APR 2024 I&amp;E MTD'!$M$67,'APR 2024 I&amp;E MTD'!$J$68,'APR 2024 I&amp;E MTD'!$K$68,'APR 2024 I&amp;E MTD'!$L$68,'APR 2024 I&amp;E MTD'!$M$68</definedName>
    <definedName name="QB_FORMULA_7" localSheetId="2" hidden="1">'APR 2024 I&amp;E YTD'!$J$62,'APR 2024 I&amp;E YTD'!$K$62,'APR 2024 I&amp;E YTD'!$L$62,'APR 2024 I&amp;E YTD'!$M$62,'APR 2024 I&amp;E YTD'!$L$64,'APR 2024 I&amp;E YTD'!$M$64,'APR 2024 I&amp;E YTD'!$L$65,'APR 2024 I&amp;E YTD'!$M$65,'APR 2024 I&amp;E YTD'!$L$66,'APR 2024 I&amp;E YTD'!$M$66,'APR 2024 I&amp;E YTD'!$L$67,'APR 2024 I&amp;E YTD'!$M$67,'APR 2024 I&amp;E YTD'!$J$68,'APR 2024 I&amp;E YTD'!$K$68,'APR 2024 I&amp;E YTD'!$L$68,'APR 2024 I&amp;E YTD'!$M$68</definedName>
    <definedName name="QB_FORMULA_8" localSheetId="5" hidden="1">'APR 2024 BVA'!$L$70,'APR 2024 BVA'!$M$70,'APR 2024 BVA'!$L$71,'APR 2024 BVA'!$M$71,'APR 2024 BVA'!$L$72,'APR 2024 BVA'!$M$72,'APR 2024 BVA'!$L$73,'APR 2024 BVA'!$M$73,'APR 2024 BVA'!$L$74,'APR 2024 BVA'!$M$74,'APR 2024 BVA'!$L$75,'APR 2024 BVA'!$M$75,'APR 2024 BVA'!$L$76,'APR 2024 BVA'!$M$76,'APR 2024 BVA'!$L$77,'APR 2024 BVA'!$M$77</definedName>
    <definedName name="QB_FORMULA_8" localSheetId="3" hidden="1">'APR 2024 Gen Ledger'!$P$134,'APR 2024 Gen Ledger'!$Q$134,'APR 2024 Gen Ledger'!$Q$137,'APR 2024 Gen Ledger'!$Q$138,'APR 2024 Gen Ledger'!$Q$139,'APR 2024 Gen Ledger'!$Q$140,'APR 2024 Gen Ledger'!$P$141,'APR 2024 Gen Ledger'!$Q$141,'APR 2024 Gen Ledger'!$P$142,'APR 2024 Gen Ledger'!$Q$142,'APR 2024 Gen Ledger'!$Q$144,'APR 2024 Gen Ledger'!$Q$145,'APR 2024 Gen Ledger'!$Q$146,'APR 2024 Gen Ledger'!$Q$147,'APR 2024 Gen Ledger'!$Q$148,'APR 2024 Gen Ledger'!$Q$149</definedName>
    <definedName name="QB_FORMULA_8" localSheetId="1" hidden="1">'APR 2024 I&amp;E MTD'!$L$70,'APR 2024 I&amp;E MTD'!$M$70,'APR 2024 I&amp;E MTD'!$L$71,'APR 2024 I&amp;E MTD'!$M$71,'APR 2024 I&amp;E MTD'!$L$72,'APR 2024 I&amp;E MTD'!$M$72,'APR 2024 I&amp;E MTD'!$L$73,'APR 2024 I&amp;E MTD'!$M$73,'APR 2024 I&amp;E MTD'!$L$74,'APR 2024 I&amp;E MTD'!$M$74,'APR 2024 I&amp;E MTD'!$L$75,'APR 2024 I&amp;E MTD'!$M$75,'APR 2024 I&amp;E MTD'!$L$76,'APR 2024 I&amp;E MTD'!$M$76,'APR 2024 I&amp;E MTD'!$L$77,'APR 2024 I&amp;E MTD'!$M$77</definedName>
    <definedName name="QB_FORMULA_8" localSheetId="2" hidden="1">'APR 2024 I&amp;E YTD'!$L$70,'APR 2024 I&amp;E YTD'!$M$70,'APR 2024 I&amp;E YTD'!$L$71,'APR 2024 I&amp;E YTD'!$M$71,'APR 2024 I&amp;E YTD'!$L$72,'APR 2024 I&amp;E YTD'!$M$72,'APR 2024 I&amp;E YTD'!$L$73,'APR 2024 I&amp;E YTD'!$M$73,'APR 2024 I&amp;E YTD'!$L$74,'APR 2024 I&amp;E YTD'!$M$74,'APR 2024 I&amp;E YTD'!$L$75,'APR 2024 I&amp;E YTD'!$M$75,'APR 2024 I&amp;E YTD'!$L$76,'APR 2024 I&amp;E YTD'!$M$76,'APR 2024 I&amp;E YTD'!$L$77,'APR 2024 I&amp;E YTD'!$M$77</definedName>
    <definedName name="QB_FORMULA_9" localSheetId="5" hidden="1">'APR 2024 BVA'!$J$78,'APR 2024 BVA'!$K$78,'APR 2024 BVA'!$L$78,'APR 2024 BVA'!$M$78,'APR 2024 BVA'!$L$81,'APR 2024 BVA'!$M$81,'APR 2024 BVA'!$L$83,'APR 2024 BVA'!$M$83,'APR 2024 BVA'!$L$84,'APR 2024 BVA'!$M$84,'APR 2024 BVA'!$L$85,'APR 2024 BVA'!$M$85,'APR 2024 BVA'!$L$86,'APR 2024 BVA'!$M$86,'APR 2024 BVA'!$L$87,'APR 2024 BVA'!$M$87</definedName>
    <definedName name="QB_FORMULA_9" localSheetId="3" hidden="1">'APR 2024 Gen Ledger'!$Q$150,'APR 2024 Gen Ledger'!$Q$151,'APR 2024 Gen Ledger'!$Q$152,'APR 2024 Gen Ledger'!$Q$153,'APR 2024 Gen Ledger'!$Q$154,'APR 2024 Gen Ledger'!$Q$155,'APR 2024 Gen Ledger'!$Q$156,'APR 2024 Gen Ledger'!$Q$157,'APR 2024 Gen Ledger'!$Q$158,'APR 2024 Gen Ledger'!$Q$159,'APR 2024 Gen Ledger'!$P$160,'APR 2024 Gen Ledger'!$Q$160,'APR 2024 Gen Ledger'!$Q$162,'APR 2024 Gen Ledger'!$Q$163,'APR 2024 Gen Ledger'!$Q$164,'APR 2024 Gen Ledger'!$P$165</definedName>
    <definedName name="QB_FORMULA_9" localSheetId="1" hidden="1">'APR 2024 I&amp;E MTD'!$J$78,'APR 2024 I&amp;E MTD'!$K$78,'APR 2024 I&amp;E MTD'!$L$78,'APR 2024 I&amp;E MTD'!$M$78,'APR 2024 I&amp;E MTD'!$L$81,'APR 2024 I&amp;E MTD'!$M$81,'APR 2024 I&amp;E MTD'!$L$83,'APR 2024 I&amp;E MTD'!$M$83,'APR 2024 I&amp;E MTD'!$L$84,'APR 2024 I&amp;E MTD'!$M$84,'APR 2024 I&amp;E MTD'!$L$85,'APR 2024 I&amp;E MTD'!$M$85,'APR 2024 I&amp;E MTD'!$L$86,'APR 2024 I&amp;E MTD'!$M$86,'APR 2024 I&amp;E MTD'!$L$87,'APR 2024 I&amp;E MTD'!$M$87</definedName>
    <definedName name="QB_FORMULA_9" localSheetId="2" hidden="1">'APR 2024 I&amp;E YTD'!$J$78,'APR 2024 I&amp;E YTD'!$K$78,'APR 2024 I&amp;E YTD'!$L$78,'APR 2024 I&amp;E YTD'!$M$78,'APR 2024 I&amp;E YTD'!$L$81,'APR 2024 I&amp;E YTD'!$M$81,'APR 2024 I&amp;E YTD'!$L$83,'APR 2024 I&amp;E YTD'!$M$83,'APR 2024 I&amp;E YTD'!$L$84,'APR 2024 I&amp;E YTD'!$M$84,'APR 2024 I&amp;E YTD'!$L$85,'APR 2024 I&amp;E YTD'!$M$85,'APR 2024 I&amp;E YTD'!$L$86,'APR 2024 I&amp;E YTD'!$M$86,'APR 2024 I&amp;E YTD'!$L$87,'APR 2024 I&amp;E YTD'!$M$87</definedName>
    <definedName name="QB_ROW_1" localSheetId="0" hidden="1">'APR 2024 Balance Sheet'!$A$2</definedName>
    <definedName name="QB_ROW_10031" localSheetId="0" hidden="1">'APR 2024 Balance Sheet'!$D$35</definedName>
    <definedName name="QB_ROW_1011" localSheetId="0" hidden="1">'APR 2024 Balance Sheet'!$B$3</definedName>
    <definedName name="QB_ROW_10331" localSheetId="0" hidden="1">'APR 2024 Balance Sheet'!$D$37</definedName>
    <definedName name="QB_ROW_105250" localSheetId="5" hidden="1">'APR 2024 BVA'!$F$207</definedName>
    <definedName name="QB_ROW_105250" localSheetId="1" hidden="1">'APR 2024 I&amp;E MTD'!$F$200</definedName>
    <definedName name="QB_ROW_105250" localSheetId="2" hidden="1">'APR 2024 I&amp;E YTD'!$F$207</definedName>
    <definedName name="QB_ROW_106020" localSheetId="3" hidden="1">'APR 2024 Gen Ledger'!$C$473</definedName>
    <definedName name="QB_ROW_106250" localSheetId="5" hidden="1">'APR 2024 BVA'!$F$233</definedName>
    <definedName name="QB_ROW_106250" localSheetId="1" hidden="1">'APR 2024 I&amp;E MTD'!$F$225</definedName>
    <definedName name="QB_ROW_106250" localSheetId="2" hidden="1">'APR 2024 I&amp;E YTD'!$F$233</definedName>
    <definedName name="QB_ROW_106320" localSheetId="3" hidden="1">'APR 2024 Gen Ledger'!$C$475</definedName>
    <definedName name="QB_ROW_107050" localSheetId="5" hidden="1">'APR 2024 BVA'!$F$234</definedName>
    <definedName name="QB_ROW_107050" localSheetId="1" hidden="1">'APR 2024 I&amp;E MTD'!$F$226</definedName>
    <definedName name="QB_ROW_107050" localSheetId="2" hidden="1">'APR 2024 I&amp;E YTD'!$F$234</definedName>
    <definedName name="QB_ROW_107350" localSheetId="5" hidden="1">'APR 2024 BVA'!$F$237</definedName>
    <definedName name="QB_ROW_107350" localSheetId="1" hidden="1">'APR 2024 I&amp;E MTD'!$F$229</definedName>
    <definedName name="QB_ROW_107350" localSheetId="2" hidden="1">'APR 2024 I&amp;E YTD'!$F$237</definedName>
    <definedName name="QB_ROW_108260" localSheetId="5" hidden="1">'APR 2024 BVA'!$G$169</definedName>
    <definedName name="QB_ROW_108260" localSheetId="1" hidden="1">'APR 2024 I&amp;E MTD'!$G$164</definedName>
    <definedName name="QB_ROW_108260" localSheetId="2" hidden="1">'APR 2024 I&amp;E YTD'!$G$169</definedName>
    <definedName name="QB_ROW_109260" localSheetId="5" hidden="1">'APR 2024 BVA'!$G$54</definedName>
    <definedName name="QB_ROW_109260" localSheetId="1" hidden="1">'APR 2024 I&amp;E MTD'!$G$54</definedName>
    <definedName name="QB_ROW_109260" localSheetId="2" hidden="1">'APR 2024 I&amp;E YTD'!$G$54</definedName>
    <definedName name="QB_ROW_11031" localSheetId="0" hidden="1">'APR 2024 Balance Sheet'!$D$38</definedName>
    <definedName name="QB_ROW_111240" localSheetId="5" hidden="1">'APR 2024 BVA'!$E$8</definedName>
    <definedName name="QB_ROW_111240" localSheetId="1" hidden="1">'APR 2024 I&amp;E MTD'!$E$8</definedName>
    <definedName name="QB_ROW_111240" localSheetId="2" hidden="1">'APR 2024 I&amp;E YTD'!$E$8</definedName>
    <definedName name="QB_ROW_112020" localSheetId="3" hidden="1">'APR 2024 Gen Ledger'!$C$343</definedName>
    <definedName name="QB_ROW_112250" localSheetId="5" hidden="1">'APR 2024 BVA'!$F$154</definedName>
    <definedName name="QB_ROW_112250" localSheetId="1" hidden="1">'APR 2024 I&amp;E MTD'!$F$150</definedName>
    <definedName name="QB_ROW_112250" localSheetId="2" hidden="1">'APR 2024 I&amp;E YTD'!$F$154</definedName>
    <definedName name="QB_ROW_112320" localSheetId="3" hidden="1">'APR 2024 Gen Ledger'!$C$345</definedName>
    <definedName name="QB_ROW_113010" localSheetId="3" hidden="1">'APR 2024 Gen Ledger'!$B$2</definedName>
    <definedName name="QB_ROW_113240" localSheetId="5" hidden="1">'APR 2024 BVA'!$E$10</definedName>
    <definedName name="QB_ROW_113240" localSheetId="1" hidden="1">'APR 2024 I&amp;E MTD'!$E$10</definedName>
    <definedName name="QB_ROW_113240" localSheetId="2" hidden="1">'APR 2024 I&amp;E YTD'!$E$10</definedName>
    <definedName name="QB_ROW_11331" localSheetId="0" hidden="1">'APR 2024 Balance Sheet'!$D$40</definedName>
    <definedName name="QB_ROW_113310" localSheetId="3" hidden="1">'APR 2024 Gen Ledger'!$B$4</definedName>
    <definedName name="QB_ROW_114030" localSheetId="5" hidden="1">'APR 2024 BVA'!$D$244</definedName>
    <definedName name="QB_ROW_114030" localSheetId="2" hidden="1">'APR 2024 I&amp;E YTD'!$D$244</definedName>
    <definedName name="QB_ROW_114330" localSheetId="5" hidden="1">'APR 2024 BVA'!$D$246</definedName>
    <definedName name="QB_ROW_114330" localSheetId="2" hidden="1">'APR 2024 I&amp;E YTD'!$D$246</definedName>
    <definedName name="QB_ROW_117220" localSheetId="0" hidden="1">'APR 2024 Balance Sheet'!$C$21</definedName>
    <definedName name="QB_ROW_118220" localSheetId="0" hidden="1">'APR 2024 Balance Sheet'!$C$27</definedName>
    <definedName name="QB_ROW_12031" localSheetId="0" hidden="1">'APR 2024 Balance Sheet'!$D$41</definedName>
    <definedName name="QB_ROW_1220" localSheetId="0" hidden="1">'APR 2024 Balance Sheet'!$C$67</definedName>
    <definedName name="QB_ROW_12331" localSheetId="0" hidden="1">'APR 2024 Balance Sheet'!$D$54</definedName>
    <definedName name="QB_ROW_124270" localSheetId="5" hidden="1">'APR 2024 BVA'!$H$92</definedName>
    <definedName name="QB_ROW_124270" localSheetId="1" hidden="1">'APR 2024 I&amp;E MTD'!$H$92</definedName>
    <definedName name="QB_ROW_124270" localSheetId="2" hidden="1">'APR 2024 I&amp;E YTD'!$H$92</definedName>
    <definedName name="QB_ROW_125030" localSheetId="3" hidden="1">'APR 2024 Gen Ledger'!$D$385</definedName>
    <definedName name="QB_ROW_125260" localSheetId="5" hidden="1">'APR 2024 BVA'!$G$187</definedName>
    <definedName name="QB_ROW_125260" localSheetId="1" hidden="1">'APR 2024 I&amp;E MTD'!$G$180</definedName>
    <definedName name="QB_ROW_125260" localSheetId="2" hidden="1">'APR 2024 I&amp;E YTD'!$G$187</definedName>
    <definedName name="QB_ROW_125330" localSheetId="3" hidden="1">'APR 2024 Gen Ledger'!$D$387</definedName>
    <definedName name="QB_ROW_127220" localSheetId="0" hidden="1">'APR 2024 Balance Sheet'!$C$29</definedName>
    <definedName name="QB_ROW_128030" localSheetId="3" hidden="1">'APR 2024 Gen Ledger'!$D$402</definedName>
    <definedName name="QB_ROW_128260" localSheetId="5" hidden="1">'APR 2024 BVA'!$G$197</definedName>
    <definedName name="QB_ROW_128260" localSheetId="1" hidden="1">'APR 2024 I&amp;E MTD'!$G$190</definedName>
    <definedName name="QB_ROW_128260" localSheetId="2" hidden="1">'APR 2024 I&amp;E YTD'!$G$197</definedName>
    <definedName name="QB_ROW_128330" localSheetId="3" hidden="1">'APR 2024 Gen Ledger'!$D$405</definedName>
    <definedName name="QB_ROW_129220" localSheetId="0" hidden="1">'APR 2024 Balance Sheet'!$C$68</definedName>
    <definedName name="QB_ROW_130010" localSheetId="3" hidden="1">'APR 2024 Gen Ledger'!$B$72</definedName>
    <definedName name="QB_ROW_130040" localSheetId="5" hidden="1">'APR 2024 BVA'!$E$48</definedName>
    <definedName name="QB_ROW_130040" localSheetId="1" hidden="1">'APR 2024 I&amp;E MTD'!$E$48</definedName>
    <definedName name="QB_ROW_130040" localSheetId="2" hidden="1">'APR 2024 I&amp;E YTD'!$E$48</definedName>
    <definedName name="QB_ROW_130310" localSheetId="3" hidden="1">'APR 2024 Gen Ledger'!$B$341</definedName>
    <definedName name="QB_ROW_130340" localSheetId="5" hidden="1">'APR 2024 BVA'!$E$147</definedName>
    <definedName name="QB_ROW_130340" localSheetId="1" hidden="1">'APR 2024 I&amp;E MTD'!$E$143</definedName>
    <definedName name="QB_ROW_130340" localSheetId="2" hidden="1">'APR 2024 I&amp;E YTD'!$E$147</definedName>
    <definedName name="QB_ROW_131020" localSheetId="3" hidden="1">'APR 2024 Gen Ledger'!$C$263</definedName>
    <definedName name="QB_ROW_131050" localSheetId="5" hidden="1">'APR 2024 BVA'!$F$115</definedName>
    <definedName name="QB_ROW_131050" localSheetId="1" hidden="1">'APR 2024 I&amp;E MTD'!$F$115</definedName>
    <definedName name="QB_ROW_131050" localSheetId="2" hidden="1">'APR 2024 I&amp;E YTD'!$F$115</definedName>
    <definedName name="QB_ROW_1311" localSheetId="0" hidden="1">'APR 2024 Balance Sheet'!$B$19</definedName>
    <definedName name="QB_ROW_131320" localSheetId="3" hidden="1">'APR 2024 Gen Ledger'!$C$340</definedName>
    <definedName name="QB_ROW_131350" localSheetId="5" hidden="1">'APR 2024 BVA'!$F$146</definedName>
    <definedName name="QB_ROW_131350" localSheetId="1" hidden="1">'APR 2024 I&amp;E MTD'!$F$142</definedName>
    <definedName name="QB_ROW_131350" localSheetId="2" hidden="1">'APR 2024 I&amp;E YTD'!$F$146</definedName>
    <definedName name="QB_ROW_132040" localSheetId="5" hidden="1">'APR 2024 BVA'!$E$148</definedName>
    <definedName name="QB_ROW_132040" localSheetId="1" hidden="1">'APR 2024 I&amp;E MTD'!$E$144</definedName>
    <definedName name="QB_ROW_132040" localSheetId="2" hidden="1">'APR 2024 I&amp;E YTD'!$E$148</definedName>
    <definedName name="QB_ROW_132340" localSheetId="5" hidden="1">'APR 2024 BVA'!$E$151</definedName>
    <definedName name="QB_ROW_132340" localSheetId="1" hidden="1">'APR 2024 I&amp;E MTD'!$E$147</definedName>
    <definedName name="QB_ROW_132340" localSheetId="2" hidden="1">'APR 2024 I&amp;E YTD'!$E$151</definedName>
    <definedName name="QB_ROW_133010" localSheetId="3" hidden="1">'APR 2024 Gen Ledger'!$B$342</definedName>
    <definedName name="QB_ROW_133040" localSheetId="5" hidden="1">'APR 2024 BVA'!$E$152</definedName>
    <definedName name="QB_ROW_133040" localSheetId="1" hidden="1">'APR 2024 I&amp;E MTD'!$E$148</definedName>
    <definedName name="QB_ROW_133040" localSheetId="2" hidden="1">'APR 2024 I&amp;E YTD'!$E$152</definedName>
    <definedName name="QB_ROW_133310" localSheetId="3" hidden="1">'APR 2024 Gen Ledger'!$B$354</definedName>
    <definedName name="QB_ROW_133340" localSheetId="5" hidden="1">'APR 2024 BVA'!$E$158</definedName>
    <definedName name="QB_ROW_133340" localSheetId="1" hidden="1">'APR 2024 I&amp;E MTD'!$E$154</definedName>
    <definedName name="QB_ROW_133340" localSheetId="2" hidden="1">'APR 2024 I&amp;E YTD'!$E$158</definedName>
    <definedName name="QB_ROW_134010" localSheetId="3" hidden="1">'APR 2024 Gen Ledger'!$B$355</definedName>
    <definedName name="QB_ROW_134040" localSheetId="5" hidden="1">'APR 2024 BVA'!$E$159</definedName>
    <definedName name="QB_ROW_134040" localSheetId="1" hidden="1">'APR 2024 I&amp;E MTD'!$E$155</definedName>
    <definedName name="QB_ROW_134040" localSheetId="2" hidden="1">'APR 2024 I&amp;E YTD'!$E$159</definedName>
    <definedName name="QB_ROW_134310" localSheetId="3" hidden="1">'APR 2024 Gen Ledger'!$B$416</definedName>
    <definedName name="QB_ROW_134340" localSheetId="5" hidden="1">'APR 2024 BVA'!$E$205</definedName>
    <definedName name="QB_ROW_134340" localSheetId="1" hidden="1">'APR 2024 I&amp;E MTD'!$E$198</definedName>
    <definedName name="QB_ROW_134340" localSheetId="2" hidden="1">'APR 2024 I&amp;E YTD'!$E$205</definedName>
    <definedName name="QB_ROW_136030" localSheetId="3" hidden="1">'APR 2024 Gen Ledger'!$D$94</definedName>
    <definedName name="QB_ROW_136260" localSheetId="5" hidden="1">'APR 2024 BVA'!$G$59</definedName>
    <definedName name="QB_ROW_136260" localSheetId="1" hidden="1">'APR 2024 I&amp;E MTD'!$G$59</definedName>
    <definedName name="QB_ROW_136260" localSheetId="2" hidden="1">'APR 2024 I&amp;E YTD'!$G$59</definedName>
    <definedName name="QB_ROW_136330" localSheetId="3" hidden="1">'APR 2024 Gen Ledger'!$D$99</definedName>
    <definedName name="QB_ROW_137070" localSheetId="5" hidden="1">'APR 2024 BVA'!$H$121</definedName>
    <definedName name="QB_ROW_137070" localSheetId="2" hidden="1">'APR 2024 I&amp;E YTD'!$H$121</definedName>
    <definedName name="QB_ROW_137280" localSheetId="5" hidden="1">'APR 2024 BVA'!$I$123</definedName>
    <definedName name="QB_ROW_137280" localSheetId="2" hidden="1">'APR 2024 I&amp;E YTD'!$I$123</definedName>
    <definedName name="QB_ROW_137370" localSheetId="5" hidden="1">'APR 2024 BVA'!$H$124</definedName>
    <definedName name="QB_ROW_137370" localSheetId="1" hidden="1">'APR 2024 I&amp;E MTD'!$H$121</definedName>
    <definedName name="QB_ROW_137370" localSheetId="2" hidden="1">'APR 2024 I&amp;E YTD'!$H$124</definedName>
    <definedName name="QB_ROW_139030" localSheetId="3" hidden="1">'APR 2024 Gen Ledger'!$D$182</definedName>
    <definedName name="QB_ROW_139260" localSheetId="5" hidden="1">'APR 2024 BVA'!$G$95</definedName>
    <definedName name="QB_ROW_139260" localSheetId="1" hidden="1">'APR 2024 I&amp;E MTD'!$G$95</definedName>
    <definedName name="QB_ROW_139260" localSheetId="2" hidden="1">'APR 2024 I&amp;E YTD'!$G$95</definedName>
    <definedName name="QB_ROW_139330" localSheetId="3" hidden="1">'APR 2024 Gen Ledger'!$D$189</definedName>
    <definedName name="QB_ROW_14011" localSheetId="0" hidden="1">'APR 2024 Balance Sheet'!$B$57</definedName>
    <definedName name="QB_ROW_14250" localSheetId="0" hidden="1">'APR 2024 Balance Sheet'!$F$51</definedName>
    <definedName name="QB_ROW_143030" localSheetId="3" hidden="1">'APR 2024 Gen Ledger'!$D$105</definedName>
    <definedName name="QB_ROW_14311" localSheetId="0" hidden="1">'APR 2024 Balance Sheet'!$B$70</definedName>
    <definedName name="QB_ROW_143260" localSheetId="5" hidden="1">'APR 2024 BVA'!$G$67</definedName>
    <definedName name="QB_ROW_143260" localSheetId="1" hidden="1">'APR 2024 I&amp;E MTD'!$G$67</definedName>
    <definedName name="QB_ROW_143260" localSheetId="2" hidden="1">'APR 2024 I&amp;E YTD'!$G$67</definedName>
    <definedName name="QB_ROW_143330" localSheetId="3" hidden="1">'APR 2024 Gen Ledger'!$D$108</definedName>
    <definedName name="QB_ROW_144030" localSheetId="3" hidden="1">'APR 2024 Gen Ledger'!$D$376</definedName>
    <definedName name="QB_ROW_144260" localSheetId="5" hidden="1">'APR 2024 BVA'!$G$180</definedName>
    <definedName name="QB_ROW_144260" localSheetId="1" hidden="1">'APR 2024 I&amp;E MTD'!$G$173</definedName>
    <definedName name="QB_ROW_144260" localSheetId="2" hidden="1">'APR 2024 I&amp;E YTD'!$G$180</definedName>
    <definedName name="QB_ROW_144330" localSheetId="3" hidden="1">'APR 2024 Gen Ledger'!$D$378</definedName>
    <definedName name="QB_ROW_145030" localSheetId="3" hidden="1">'APR 2024 Gen Ledger'!$D$379</definedName>
    <definedName name="QB_ROW_145260" localSheetId="5" hidden="1">'APR 2024 BVA'!$G$181</definedName>
    <definedName name="QB_ROW_145260" localSheetId="1" hidden="1">'APR 2024 I&amp;E MTD'!$G$174</definedName>
    <definedName name="QB_ROW_145260" localSheetId="2" hidden="1">'APR 2024 I&amp;E YTD'!$G$181</definedName>
    <definedName name="QB_ROW_145330" localSheetId="3" hidden="1">'APR 2024 Gen Ledger'!$D$381</definedName>
    <definedName name="QB_ROW_147260" localSheetId="5" hidden="1">'APR 2024 BVA'!$G$189</definedName>
    <definedName name="QB_ROW_147260" localSheetId="1" hidden="1">'APR 2024 I&amp;E MTD'!$G$182</definedName>
    <definedName name="QB_ROW_147260" localSheetId="2" hidden="1">'APR 2024 I&amp;E YTD'!$G$189</definedName>
    <definedName name="QB_ROW_148030" localSheetId="0" hidden="1">'APR 2024 Balance Sheet'!$D$5</definedName>
    <definedName name="QB_ROW_148330" localSheetId="0" hidden="1">'APR 2024 Balance Sheet'!$D$13</definedName>
    <definedName name="QB_ROW_149260" localSheetId="5" hidden="1">'APR 2024 BVA'!$G$192</definedName>
    <definedName name="QB_ROW_149260" localSheetId="1" hidden="1">'APR 2024 I&amp;E MTD'!$G$185</definedName>
    <definedName name="QB_ROW_149260" localSheetId="2" hidden="1">'APR 2024 I&amp;E YTD'!$G$192</definedName>
    <definedName name="QB_ROW_150260" localSheetId="5" hidden="1">'APR 2024 BVA'!$G$193</definedName>
    <definedName name="QB_ROW_150260" localSheetId="1" hidden="1">'APR 2024 I&amp;E MTD'!$G$186</definedName>
    <definedName name="QB_ROW_150260" localSheetId="2" hidden="1">'APR 2024 I&amp;E YTD'!$G$193</definedName>
    <definedName name="QB_ROW_154030" localSheetId="3" hidden="1">'APR 2024 Gen Ledger'!$D$382</definedName>
    <definedName name="QB_ROW_154260" localSheetId="5" hidden="1">'APR 2024 BVA'!$G$185</definedName>
    <definedName name="QB_ROW_154260" localSheetId="1" hidden="1">'APR 2024 I&amp;E MTD'!$G$178</definedName>
    <definedName name="QB_ROW_154260" localSheetId="2" hidden="1">'APR 2024 I&amp;E YTD'!$G$185</definedName>
    <definedName name="QB_ROW_154330" localSheetId="3" hidden="1">'APR 2024 Gen Ledger'!$D$384</definedName>
    <definedName name="QB_ROW_155260" localSheetId="5" hidden="1">'APR 2024 BVA'!$G$186</definedName>
    <definedName name="QB_ROW_155260" localSheetId="1" hidden="1">'APR 2024 I&amp;E MTD'!$G$179</definedName>
    <definedName name="QB_ROW_155260" localSheetId="2" hidden="1">'APR 2024 I&amp;E YTD'!$G$186</definedName>
    <definedName name="QB_ROW_156040" localSheetId="3" hidden="1">'APR 2024 Gen Ledger'!$E$265</definedName>
    <definedName name="QB_ROW_156050" localSheetId="3" hidden="1">'APR 2024 Gen Ledger'!$F$273</definedName>
    <definedName name="QB_ROW_156070" localSheetId="5" hidden="1">'APR 2024 BVA'!$H$117</definedName>
    <definedName name="QB_ROW_156070" localSheetId="1" hidden="1">'APR 2024 I&amp;E MTD'!$H$117</definedName>
    <definedName name="QB_ROW_156070" localSheetId="2" hidden="1">'APR 2024 I&amp;E YTD'!$H$117</definedName>
    <definedName name="QB_ROW_156280" localSheetId="5" hidden="1">'APR 2024 BVA'!$I$119</definedName>
    <definedName name="QB_ROW_156280" localSheetId="1" hidden="1">'APR 2024 I&amp;E MTD'!$I$119</definedName>
    <definedName name="QB_ROW_156280" localSheetId="2" hidden="1">'APR 2024 I&amp;E YTD'!$I$119</definedName>
    <definedName name="QB_ROW_156340" localSheetId="3" hidden="1">'APR 2024 Gen Ledger'!$E$283</definedName>
    <definedName name="QB_ROW_156350" localSheetId="3" hidden="1">'APR 2024 Gen Ledger'!$F$282</definedName>
    <definedName name="QB_ROW_156370" localSheetId="5" hidden="1">'APR 2024 BVA'!$H$120</definedName>
    <definedName name="QB_ROW_156370" localSheetId="1" hidden="1">'APR 2024 I&amp;E MTD'!$H$120</definedName>
    <definedName name="QB_ROW_156370" localSheetId="2" hidden="1">'APR 2024 I&amp;E YTD'!$H$120</definedName>
    <definedName name="QB_ROW_157040" localSheetId="3" hidden="1">'APR 2024 Gen Ledger'!$E$284</definedName>
    <definedName name="QB_ROW_157340" localSheetId="3" hidden="1">'APR 2024 Gen Ledger'!$E$286</definedName>
    <definedName name="QB_ROW_157370" localSheetId="5" hidden="1">'APR 2024 BVA'!$H$125</definedName>
    <definedName name="QB_ROW_157370" localSheetId="1" hidden="1">'APR 2024 I&amp;E MTD'!$H$122</definedName>
    <definedName name="QB_ROW_157370" localSheetId="2" hidden="1">'APR 2024 I&amp;E YTD'!$H$125</definedName>
    <definedName name="QB_ROW_161020" localSheetId="3" hidden="1">'APR 2024 Gen Ledger'!$C$418</definedName>
    <definedName name="QB_ROW_161250" localSheetId="5" hidden="1">'APR 2024 BVA'!$F$208</definedName>
    <definedName name="QB_ROW_161250" localSheetId="1" hidden="1">'APR 2024 I&amp;E MTD'!$F$201</definedName>
    <definedName name="QB_ROW_161250" localSheetId="2" hidden="1">'APR 2024 I&amp;E YTD'!$F$208</definedName>
    <definedName name="QB_ROW_161320" localSheetId="3" hidden="1">'APR 2024 Gen Ledger'!$C$420</definedName>
    <definedName name="QB_ROW_164040" localSheetId="3" hidden="1">'APR 2024 Gen Ledger'!$E$302</definedName>
    <definedName name="QB_ROW_164270" localSheetId="5" hidden="1">'APR 2024 BVA'!$H$131</definedName>
    <definedName name="QB_ROW_164270" localSheetId="1" hidden="1">'APR 2024 I&amp;E MTD'!$H$128</definedName>
    <definedName name="QB_ROW_164270" localSheetId="2" hidden="1">'APR 2024 I&amp;E YTD'!$H$131</definedName>
    <definedName name="QB_ROW_164340" localSheetId="3" hidden="1">'APR 2024 Gen Ledger'!$E$304</definedName>
    <definedName name="QB_ROW_165040" localSheetId="3" hidden="1">'APR 2024 Gen Ledger'!$E$161</definedName>
    <definedName name="QB_ROW_165270" localSheetId="5" hidden="1">'APR 2024 BVA'!$H$90</definedName>
    <definedName name="QB_ROW_165270" localSheetId="1" hidden="1">'APR 2024 I&amp;E MTD'!$H$90</definedName>
    <definedName name="QB_ROW_165270" localSheetId="2" hidden="1">'APR 2024 I&amp;E YTD'!$H$90</definedName>
    <definedName name="QB_ROW_165340" localSheetId="3" hidden="1">'APR 2024 Gen Ledger'!$E$165</definedName>
    <definedName name="QB_ROW_167050" localSheetId="3" hidden="1">'APR 2024 Gen Ledger'!$F$317</definedName>
    <definedName name="QB_ROW_167280" localSheetId="5" hidden="1">'APR 2024 BVA'!$I$139</definedName>
    <definedName name="QB_ROW_167280" localSheetId="1" hidden="1">'APR 2024 I&amp;E MTD'!$I$135</definedName>
    <definedName name="QB_ROW_167280" localSheetId="2" hidden="1">'APR 2024 I&amp;E YTD'!$I$139</definedName>
    <definedName name="QB_ROW_167350" localSheetId="3" hidden="1">'APR 2024 Gen Ledger'!$F$320</definedName>
    <definedName name="QB_ROW_169240" localSheetId="0" hidden="1">'APR 2024 Balance Sheet'!$E$36</definedName>
    <definedName name="QB_ROW_17221" localSheetId="0" hidden="1">'APR 2024 Balance Sheet'!$C$69</definedName>
    <definedName name="QB_ROW_17250" localSheetId="0" hidden="1">'APR 2024 Balance Sheet'!$F$50</definedName>
    <definedName name="QB_ROW_174230" localSheetId="0" hidden="1">'APR 2024 Balance Sheet'!$D$64</definedName>
    <definedName name="QB_ROW_177260" localSheetId="5" hidden="1">'APR 2024 BVA'!$G$64</definedName>
    <definedName name="QB_ROW_177260" localSheetId="1" hidden="1">'APR 2024 I&amp;E MTD'!$G$64</definedName>
    <definedName name="QB_ROW_177260" localSheetId="2" hidden="1">'APR 2024 I&amp;E YTD'!$G$64</definedName>
    <definedName name="QB_ROW_178260" localSheetId="5" hidden="1">'APR 2024 BVA'!$G$60</definedName>
    <definedName name="QB_ROW_178260" localSheetId="1" hidden="1">'APR 2024 I&amp;E MTD'!$G$60</definedName>
    <definedName name="QB_ROW_178260" localSheetId="2" hidden="1">'APR 2024 I&amp;E YTD'!$G$60</definedName>
    <definedName name="QB_ROW_18220" localSheetId="0" hidden="1">'APR 2024 Balance Sheet'!$C$26</definedName>
    <definedName name="QB_ROW_18301" localSheetId="5" hidden="1">'APR 2024 BVA'!$A$302</definedName>
    <definedName name="QB_ROW_18301" localSheetId="1" hidden="1">'APR 2024 I&amp;E MTD'!$A$288</definedName>
    <definedName name="QB_ROW_18301" localSheetId="2" hidden="1">'APR 2024 I&amp;E YTD'!$A$302</definedName>
    <definedName name="QB_ROW_183260" localSheetId="5" hidden="1">'APR 2024 BVA'!$G$201</definedName>
    <definedName name="QB_ROW_183260" localSheetId="1" hidden="1">'APR 2024 I&amp;E MTD'!$G$194</definedName>
    <definedName name="QB_ROW_183260" localSheetId="2" hidden="1">'APR 2024 I&amp;E YTD'!$G$201</definedName>
    <definedName name="QB_ROW_184260" localSheetId="5" hidden="1">'APR 2024 BVA'!$G$182</definedName>
    <definedName name="QB_ROW_184260" localSheetId="1" hidden="1">'APR 2024 I&amp;E MTD'!$G$175</definedName>
    <definedName name="QB_ROW_184260" localSheetId="2" hidden="1">'APR 2024 I&amp;E YTD'!$G$182</definedName>
    <definedName name="QB_ROW_185040" localSheetId="3" hidden="1">'APR 2024 Gen Ledger'!$E$305</definedName>
    <definedName name="QB_ROW_185270" localSheetId="5" hidden="1">'APR 2024 BVA'!$H$132</definedName>
    <definedName name="QB_ROW_185270" localSheetId="1" hidden="1">'APR 2024 I&amp;E MTD'!$H$129</definedName>
    <definedName name="QB_ROW_185270" localSheetId="2" hidden="1">'APR 2024 I&amp;E YTD'!$H$132</definedName>
    <definedName name="QB_ROW_185340" localSheetId="3" hidden="1">'APR 2024 Gen Ledger'!$E$307</definedName>
    <definedName name="QB_ROW_187020" localSheetId="0" hidden="1">'APR 2024 Balance Sheet'!$C$59</definedName>
    <definedName name="QB_ROW_187320" localSheetId="0" hidden="1">'APR 2024 Balance Sheet'!$C$66</definedName>
    <definedName name="QB_ROW_190010" localSheetId="3" hidden="1">'APR 2024 Gen Ledger'!$B$422</definedName>
    <definedName name="QB_ROW_190040" localSheetId="5" hidden="1">'APR 2024 BVA'!$E$211</definedName>
    <definedName name="QB_ROW_190040" localSheetId="1" hidden="1">'APR 2024 I&amp;E MTD'!$E$203</definedName>
    <definedName name="QB_ROW_190040" localSheetId="2" hidden="1">'APR 2024 I&amp;E YTD'!$E$211</definedName>
    <definedName name="QB_ROW_19011" localSheetId="5" hidden="1">'APR 2024 BVA'!$B$3</definedName>
    <definedName name="QB_ROW_19011" localSheetId="1" hidden="1">'APR 2024 I&amp;E MTD'!$B$3</definedName>
    <definedName name="QB_ROW_19011" localSheetId="2" hidden="1">'APR 2024 I&amp;E YTD'!$B$3</definedName>
    <definedName name="QB_ROW_190310" localSheetId="3" hidden="1">'APR 2024 Gen Ledger'!$B$456</definedName>
    <definedName name="QB_ROW_190340" localSheetId="5" hidden="1">'APR 2024 BVA'!$E$226</definedName>
    <definedName name="QB_ROW_190340" localSheetId="1" hidden="1">'APR 2024 I&amp;E MTD'!$E$218</definedName>
    <definedName name="QB_ROW_190340" localSheetId="2" hidden="1">'APR 2024 I&amp;E YTD'!$E$226</definedName>
    <definedName name="QB_ROW_19050" localSheetId="5" hidden="1">'APR 2024 BVA'!$F$53</definedName>
    <definedName name="QB_ROW_19050" localSheetId="1" hidden="1">'APR 2024 I&amp;E MTD'!$F$53</definedName>
    <definedName name="QB_ROW_19050" localSheetId="2" hidden="1">'APR 2024 I&amp;E YTD'!$F$53</definedName>
    <definedName name="QB_ROW_19260" localSheetId="5" hidden="1">'APR 2024 BVA'!$G$55</definedName>
    <definedName name="QB_ROW_19260" localSheetId="1" hidden="1">'APR 2024 I&amp;E MTD'!$G$55</definedName>
    <definedName name="QB_ROW_19260" localSheetId="2" hidden="1">'APR 2024 I&amp;E YTD'!$G$55</definedName>
    <definedName name="QB_ROW_19311" localSheetId="5" hidden="1">'APR 2024 BVA'!$B$241</definedName>
    <definedName name="QB_ROW_19311" localSheetId="1" hidden="1">'APR 2024 I&amp;E MTD'!$B$233</definedName>
    <definedName name="QB_ROW_19311" localSheetId="2" hidden="1">'APR 2024 I&amp;E YTD'!$B$241</definedName>
    <definedName name="QB_ROW_193220" localSheetId="0" hidden="1">'APR 2024 Balance Sheet'!$C$58</definedName>
    <definedName name="QB_ROW_19350" localSheetId="5" hidden="1">'APR 2024 BVA'!$F$56</definedName>
    <definedName name="QB_ROW_19350" localSheetId="1" hidden="1">'APR 2024 I&amp;E MTD'!$F$56</definedName>
    <definedName name="QB_ROW_19350" localSheetId="2" hidden="1">'APR 2024 I&amp;E YTD'!$F$56</definedName>
    <definedName name="QB_ROW_196260" localSheetId="5" hidden="1">'APR 2024 BVA'!$G$183</definedName>
    <definedName name="QB_ROW_196260" localSheetId="1" hidden="1">'APR 2024 I&amp;E MTD'!$G$176</definedName>
    <definedName name="QB_ROW_196260" localSheetId="2" hidden="1">'APR 2024 I&amp;E YTD'!$G$183</definedName>
    <definedName name="QB_ROW_198040" localSheetId="3" hidden="1">'APR 2024 Gen Ledger'!$E$135</definedName>
    <definedName name="QB_ROW_198070" localSheetId="5" hidden="1">'APR 2024 BVA'!$H$82</definedName>
    <definedName name="QB_ROW_198070" localSheetId="1" hidden="1">'APR 2024 I&amp;E MTD'!$H$82</definedName>
    <definedName name="QB_ROW_198070" localSheetId="2" hidden="1">'APR 2024 I&amp;E YTD'!$H$82</definedName>
    <definedName name="QB_ROW_198340" localSheetId="3" hidden="1">'APR 2024 Gen Ledger'!$E$142</definedName>
    <definedName name="QB_ROW_198370" localSheetId="5" hidden="1">'APR 2024 BVA'!$H$88</definedName>
    <definedName name="QB_ROW_198370" localSheetId="1" hidden="1">'APR 2024 I&amp;E MTD'!$H$88</definedName>
    <definedName name="QB_ROW_198370" localSheetId="2" hidden="1">'APR 2024 I&amp;E YTD'!$H$88</definedName>
    <definedName name="QB_ROW_199250" localSheetId="5" hidden="1">'APR 2024 BVA'!$F$220</definedName>
    <definedName name="QB_ROW_199250" localSheetId="1" hidden="1">'APR 2024 I&amp;E MTD'!$F$212</definedName>
    <definedName name="QB_ROW_199250" localSheetId="2" hidden="1">'APR 2024 I&amp;E YTD'!$F$220</definedName>
    <definedName name="QB_ROW_200040" localSheetId="3" hidden="1">'APR 2024 Gen Ledger'!$E$326</definedName>
    <definedName name="QB_ROW_200270" localSheetId="5" hidden="1">'APR 2024 BVA'!$H$142</definedName>
    <definedName name="QB_ROW_200270" localSheetId="1" hidden="1">'APR 2024 I&amp;E MTD'!$H$138</definedName>
    <definedName name="QB_ROW_200270" localSheetId="2" hidden="1">'APR 2024 I&amp;E YTD'!$H$142</definedName>
    <definedName name="QB_ROW_20031" localSheetId="5" hidden="1">'APR 2024 BVA'!$D$4</definedName>
    <definedName name="QB_ROW_20031" localSheetId="1" hidden="1">'APR 2024 I&amp;E MTD'!$D$4</definedName>
    <definedName name="QB_ROW_20031" localSheetId="2" hidden="1">'APR 2024 I&amp;E YTD'!$D$4</definedName>
    <definedName name="QB_ROW_200340" localSheetId="3" hidden="1">'APR 2024 Gen Ledger'!$E$328</definedName>
    <definedName name="QB_ROW_202010" localSheetId="3" hidden="1">'APR 2024 Gen Ledger'!$B$477</definedName>
    <definedName name="QB_ROW_2021" localSheetId="0" hidden="1">'APR 2024 Balance Sheet'!$C$4</definedName>
    <definedName name="QB_ROW_202240" localSheetId="5" hidden="1">'APR 2024 BVA'!$E$239</definedName>
    <definedName name="QB_ROW_202240" localSheetId="1" hidden="1">'APR 2024 I&amp;E MTD'!$E$231</definedName>
    <definedName name="QB_ROW_202240" localSheetId="2" hidden="1">'APR 2024 I&amp;E YTD'!$E$239</definedName>
    <definedName name="QB_ROW_202310" localSheetId="3" hidden="1">'APR 2024 Gen Ledger'!$B$480</definedName>
    <definedName name="QB_ROW_20331" localSheetId="5" hidden="1">'APR 2024 BVA'!$D$35</definedName>
    <definedName name="QB_ROW_20331" localSheetId="1" hidden="1">'APR 2024 I&amp;E MTD'!$D$35</definedName>
    <definedName name="QB_ROW_20331" localSheetId="2" hidden="1">'APR 2024 I&amp;E YTD'!$D$35</definedName>
    <definedName name="QB_ROW_206280" localSheetId="5" hidden="1">'APR 2024 BVA'!$I$85</definedName>
    <definedName name="QB_ROW_206280" localSheetId="1" hidden="1">'APR 2024 I&amp;E MTD'!$I$85</definedName>
    <definedName name="QB_ROW_206280" localSheetId="2" hidden="1">'APR 2024 I&amp;E YTD'!$I$85</definedName>
    <definedName name="QB_ROW_207020" localSheetId="3" hidden="1">'APR 2024 Gen Ledger'!$C$423</definedName>
    <definedName name="QB_ROW_207030" localSheetId="3" hidden="1">'APR 2024 Gen Ledger'!$D$431</definedName>
    <definedName name="QB_ROW_207050" localSheetId="5" hidden="1">'APR 2024 BVA'!$F$213</definedName>
    <definedName name="QB_ROW_207050" localSheetId="1" hidden="1">'APR 2024 I&amp;E MTD'!$F$205</definedName>
    <definedName name="QB_ROW_207050" localSheetId="2" hidden="1">'APR 2024 I&amp;E YTD'!$F$213</definedName>
    <definedName name="QB_ROW_207260" localSheetId="5" hidden="1">'APR 2024 BVA'!$G$218</definedName>
    <definedName name="QB_ROW_207260" localSheetId="1" hidden="1">'APR 2024 I&amp;E MTD'!$G$210</definedName>
    <definedName name="QB_ROW_207260" localSheetId="2" hidden="1">'APR 2024 I&amp;E YTD'!$G$218</definedName>
    <definedName name="QB_ROW_207320" localSheetId="3" hidden="1">'APR 2024 Gen Ledger'!$C$437</definedName>
    <definedName name="QB_ROW_207330" localSheetId="3" hidden="1">'APR 2024 Gen Ledger'!$D$436</definedName>
    <definedName name="QB_ROW_207350" localSheetId="5" hidden="1">'APR 2024 BVA'!$F$219</definedName>
    <definedName name="QB_ROW_207350" localSheetId="1" hidden="1">'APR 2024 I&amp;E MTD'!$F$211</definedName>
    <definedName name="QB_ROW_207350" localSheetId="2" hidden="1">'APR 2024 I&amp;E YTD'!$F$219</definedName>
    <definedName name="QB_ROW_208250" localSheetId="5" hidden="1">'APR 2024 BVA'!$F$212</definedName>
    <definedName name="QB_ROW_208250" localSheetId="1" hidden="1">'APR 2024 I&amp;E MTD'!$F$204</definedName>
    <definedName name="QB_ROW_208250" localSheetId="2" hidden="1">'APR 2024 I&amp;E YTD'!$F$212</definedName>
    <definedName name="QB_ROW_210010" localSheetId="3" hidden="1">'APR 2024 Gen Ledger'!$B$417</definedName>
    <definedName name="QB_ROW_210040" localSheetId="5" hidden="1">'APR 2024 BVA'!$E$206</definedName>
    <definedName name="QB_ROW_210040" localSheetId="1" hidden="1">'APR 2024 I&amp;E MTD'!$E$199</definedName>
    <definedName name="QB_ROW_210040" localSheetId="2" hidden="1">'APR 2024 I&amp;E YTD'!$E$206</definedName>
    <definedName name="QB_ROW_210250" localSheetId="5" hidden="1">'APR 2024 BVA'!$F$209</definedName>
    <definedName name="QB_ROW_210250" localSheetId="2" hidden="1">'APR 2024 I&amp;E YTD'!$F$209</definedName>
    <definedName name="QB_ROW_21031" localSheetId="5" hidden="1">'APR 2024 BVA'!$D$40</definedName>
    <definedName name="QB_ROW_21031" localSheetId="1" hidden="1">'APR 2024 I&amp;E MTD'!$D$40</definedName>
    <definedName name="QB_ROW_21031" localSheetId="2" hidden="1">'APR 2024 I&amp;E YTD'!$D$40</definedName>
    <definedName name="QB_ROW_210310" localSheetId="3" hidden="1">'APR 2024 Gen Ledger'!$B$421</definedName>
    <definedName name="QB_ROW_210340" localSheetId="5" hidden="1">'APR 2024 BVA'!$E$210</definedName>
    <definedName name="QB_ROW_210340" localSheetId="1" hidden="1">'APR 2024 I&amp;E MTD'!$E$202</definedName>
    <definedName name="QB_ROW_210340" localSheetId="2" hidden="1">'APR 2024 I&amp;E YTD'!$E$210</definedName>
    <definedName name="QB_ROW_212020" localSheetId="3" hidden="1">'APR 2024 Gen Ledger'!$C$40</definedName>
    <definedName name="QB_ROW_212250" localSheetId="5" hidden="1">'APR 2024 BVA'!$F$24</definedName>
    <definedName name="QB_ROW_212250" localSheetId="1" hidden="1">'APR 2024 I&amp;E MTD'!$F$24</definedName>
    <definedName name="QB_ROW_212250" localSheetId="2" hidden="1">'APR 2024 I&amp;E YTD'!$F$24</definedName>
    <definedName name="QB_ROW_212320" localSheetId="3" hidden="1">'APR 2024 Gen Ledger'!$C$44</definedName>
    <definedName name="QB_ROW_21331" localSheetId="5" hidden="1">'APR 2024 BVA'!$D$240</definedName>
    <definedName name="QB_ROW_21331" localSheetId="1" hidden="1">'APR 2024 I&amp;E MTD'!$D$232</definedName>
    <definedName name="QB_ROW_21331" localSheetId="2" hidden="1">'APR 2024 I&amp;E YTD'!$D$240</definedName>
    <definedName name="QB_ROW_214030" localSheetId="3" hidden="1">'APR 2024 Gen Ledger'!$D$368</definedName>
    <definedName name="QB_ROW_214260" localSheetId="5" hidden="1">'APR 2024 BVA'!$G$172</definedName>
    <definedName name="QB_ROW_214260" localSheetId="1" hidden="1">'APR 2024 I&amp;E MTD'!$G$167</definedName>
    <definedName name="QB_ROW_214260" localSheetId="2" hidden="1">'APR 2024 I&amp;E YTD'!$G$172</definedName>
    <definedName name="QB_ROW_214330" localSheetId="3" hidden="1">'APR 2024 Gen Ledger'!$D$370</definedName>
    <definedName name="QB_ROW_215260" localSheetId="5" hidden="1">'APR 2024 BVA'!$G$173</definedName>
    <definedName name="QB_ROW_215260" localSheetId="1" hidden="1">'APR 2024 I&amp;E MTD'!$G$168</definedName>
    <definedName name="QB_ROW_215260" localSheetId="2" hidden="1">'APR 2024 I&amp;E YTD'!$G$173</definedName>
    <definedName name="QB_ROW_217280" localSheetId="5" hidden="1">'APR 2024 BVA'!$I$86</definedName>
    <definedName name="QB_ROW_217280" localSheetId="1" hidden="1">'APR 2024 I&amp;E MTD'!$I$86</definedName>
    <definedName name="QB_ROW_217280" localSheetId="2" hidden="1">'APR 2024 I&amp;E YTD'!$I$86</definedName>
    <definedName name="QB_ROW_218280" localSheetId="5" hidden="1">'APR 2024 BVA'!$I$84</definedName>
    <definedName name="QB_ROW_218280" localSheetId="1" hidden="1">'APR 2024 I&amp;E MTD'!$I$84</definedName>
    <definedName name="QB_ROW_218280" localSheetId="2" hidden="1">'APR 2024 I&amp;E YTD'!$I$84</definedName>
    <definedName name="QB_ROW_220040" localSheetId="3" hidden="1">'APR 2024 Gen Ledger'!$E$308</definedName>
    <definedName name="QB_ROW_22011" localSheetId="5" hidden="1">'APR 2024 BVA'!$B$242</definedName>
    <definedName name="QB_ROW_22011" localSheetId="1" hidden="1">'APR 2024 I&amp;E MTD'!$B$234</definedName>
    <definedName name="QB_ROW_22011" localSheetId="2" hidden="1">'APR 2024 I&amp;E YTD'!$B$242</definedName>
    <definedName name="QB_ROW_220270" localSheetId="5" hidden="1">'APR 2024 BVA'!$H$133</definedName>
    <definedName name="QB_ROW_220270" localSheetId="1" hidden="1">'APR 2024 I&amp;E MTD'!$H$130</definedName>
    <definedName name="QB_ROW_220270" localSheetId="2" hidden="1">'APR 2024 I&amp;E YTD'!$H$133</definedName>
    <definedName name="QB_ROW_220340" localSheetId="3" hidden="1">'APR 2024 Gen Ledger'!$E$310</definedName>
    <definedName name="QB_ROW_221040" localSheetId="3" hidden="1">'APR 2024 Gen Ledger'!$E$289</definedName>
    <definedName name="QB_ROW_221270" localSheetId="5" hidden="1">'APR 2024 BVA'!$H$129</definedName>
    <definedName name="QB_ROW_221270" localSheetId="1" hidden="1">'APR 2024 I&amp;E MTD'!$H$126</definedName>
    <definedName name="QB_ROW_221270" localSheetId="2" hidden="1">'APR 2024 I&amp;E YTD'!$H$129</definedName>
    <definedName name="QB_ROW_221340" localSheetId="3" hidden="1">'APR 2024 Gen Ledger'!$E$297</definedName>
    <definedName name="QB_ROW_222020" localSheetId="3" hidden="1">'APR 2024 Gen Ledger'!$C$45</definedName>
    <definedName name="QB_ROW_222250" localSheetId="5" hidden="1">'APR 2024 BVA'!$F$25</definedName>
    <definedName name="QB_ROW_222250" localSheetId="1" hidden="1">'APR 2024 I&amp;E MTD'!$F$25</definedName>
    <definedName name="QB_ROW_222250" localSheetId="2" hidden="1">'APR 2024 I&amp;E YTD'!$F$25</definedName>
    <definedName name="QB_ROW_222320" localSheetId="3" hidden="1">'APR 2024 Gen Ledger'!$C$47</definedName>
    <definedName name="QB_ROW_22311" localSheetId="5" hidden="1">'APR 2024 BVA'!$B$301</definedName>
    <definedName name="QB_ROW_22311" localSheetId="1" hidden="1">'APR 2024 I&amp;E MTD'!$B$287</definedName>
    <definedName name="QB_ROW_22311" localSheetId="2" hidden="1">'APR 2024 I&amp;E YTD'!$B$301</definedName>
    <definedName name="QB_ROW_2240" localSheetId="0" hidden="1">'APR 2024 Balance Sheet'!$E$11</definedName>
    <definedName name="QB_ROW_226030" localSheetId="3" hidden="1">'APR 2024 Gen Ledger'!$D$388</definedName>
    <definedName name="QB_ROW_226260" localSheetId="5" hidden="1">'APR 2024 BVA'!$G$188</definedName>
    <definedName name="QB_ROW_226260" localSheetId="1" hidden="1">'APR 2024 I&amp;E MTD'!$G$181</definedName>
    <definedName name="QB_ROW_226260" localSheetId="2" hidden="1">'APR 2024 I&amp;E YTD'!$G$188</definedName>
    <definedName name="QB_ROW_226330" localSheetId="3" hidden="1">'APR 2024 Gen Ledger'!$D$397</definedName>
    <definedName name="QB_ROW_227020" localSheetId="3" hidden="1">'APR 2024 Gen Ledger'!$C$351</definedName>
    <definedName name="QB_ROW_227250" localSheetId="5" hidden="1">'APR 2024 BVA'!$F$157</definedName>
    <definedName name="QB_ROW_227250" localSheetId="1" hidden="1">'APR 2024 I&amp;E MTD'!$F$153</definedName>
    <definedName name="QB_ROW_227250" localSheetId="2" hidden="1">'APR 2024 I&amp;E YTD'!$F$157</definedName>
    <definedName name="QB_ROW_227320" localSheetId="3" hidden="1">'APR 2024 Gen Ledger'!$C$353</definedName>
    <definedName name="QB_ROW_23021" localSheetId="5" hidden="1">'APR 2024 BVA'!$C$243</definedName>
    <definedName name="QB_ROW_23021" localSheetId="1" hidden="1">'APR 2024 I&amp;E MTD'!$C$235</definedName>
    <definedName name="QB_ROW_23021" localSheetId="2" hidden="1">'APR 2024 I&amp;E YTD'!$C$243</definedName>
    <definedName name="QB_ROW_2321" localSheetId="0" hidden="1">'APR 2024 Balance Sheet'!$C$14</definedName>
    <definedName name="QB_ROW_23250" localSheetId="5" hidden="1">'APR 2024 BVA'!$F$20</definedName>
    <definedName name="QB_ROW_23250" localSheetId="1" hidden="1">'APR 2024 I&amp;E MTD'!$F$20</definedName>
    <definedName name="QB_ROW_23250" localSheetId="2" hidden="1">'APR 2024 I&amp;E YTD'!$F$20</definedName>
    <definedName name="QB_ROW_23321" localSheetId="5" hidden="1">'APR 2024 BVA'!$C$278</definedName>
    <definedName name="QB_ROW_23321" localSheetId="1" hidden="1">'APR 2024 I&amp;E MTD'!$C$267</definedName>
    <definedName name="QB_ROW_23321" localSheetId="2" hidden="1">'APR 2024 I&amp;E YTD'!$C$278</definedName>
    <definedName name="QB_ROW_233260" localSheetId="5" hidden="1">'APR 2024 BVA'!$G$75</definedName>
    <definedName name="QB_ROW_233260" localSheetId="1" hidden="1">'APR 2024 I&amp;E MTD'!$G$75</definedName>
    <definedName name="QB_ROW_233260" localSheetId="2" hidden="1">'APR 2024 I&amp;E YTD'!$G$75</definedName>
    <definedName name="QB_ROW_237230" localSheetId="0" hidden="1">'APR 2024 Balance Sheet'!$D$17</definedName>
    <definedName name="QB_ROW_24021" localSheetId="5" hidden="1">'APR 2024 BVA'!$C$279</definedName>
    <definedName name="QB_ROW_24021" localSheetId="1" hidden="1">'APR 2024 I&amp;E MTD'!$C$268</definedName>
    <definedName name="QB_ROW_24021" localSheetId="2" hidden="1">'APR 2024 I&amp;E YTD'!$C$279</definedName>
    <definedName name="QB_ROW_24250" localSheetId="5" hidden="1">'APR 2024 BVA'!$F$21</definedName>
    <definedName name="QB_ROW_24250" localSheetId="1" hidden="1">'APR 2024 I&amp;E MTD'!$F$21</definedName>
    <definedName name="QB_ROW_24250" localSheetId="2" hidden="1">'APR 2024 I&amp;E YTD'!$F$21</definedName>
    <definedName name="QB_ROW_24321" localSheetId="5" hidden="1">'APR 2024 BVA'!$C$300</definedName>
    <definedName name="QB_ROW_24321" localSheetId="1" hidden="1">'APR 2024 I&amp;E MTD'!$C$286</definedName>
    <definedName name="QB_ROW_24321" localSheetId="2" hidden="1">'APR 2024 I&amp;E YTD'!$C$300</definedName>
    <definedName name="QB_ROW_243240" localSheetId="0" hidden="1">'APR 2024 Balance Sheet'!$E$43</definedName>
    <definedName name="QB_ROW_244230" localSheetId="0" hidden="1">'APR 2024 Balance Sheet'!$D$65</definedName>
    <definedName name="QB_ROW_25020" localSheetId="3" hidden="1">'APR 2024 Gen Ledger'!$C$110</definedName>
    <definedName name="QB_ROW_25030" localSheetId="3" hidden="1">'APR 2024 Gen Ledger'!$D$121</definedName>
    <definedName name="QB_ROW_25050" localSheetId="5" hidden="1">'APR 2024 BVA'!$F$69</definedName>
    <definedName name="QB_ROW_25050" localSheetId="1" hidden="1">'APR 2024 I&amp;E MTD'!$F$69</definedName>
    <definedName name="QB_ROW_25050" localSheetId="2" hidden="1">'APR 2024 I&amp;E YTD'!$F$69</definedName>
    <definedName name="QB_ROW_251220" localSheetId="0" hidden="1">'APR 2024 Balance Sheet'!$C$22</definedName>
    <definedName name="QB_ROW_25260" localSheetId="5" hidden="1">'APR 2024 BVA'!$G$77</definedName>
    <definedName name="QB_ROW_25260" localSheetId="1" hidden="1">'APR 2024 I&amp;E MTD'!$G$77</definedName>
    <definedName name="QB_ROW_25260" localSheetId="2" hidden="1">'APR 2024 I&amp;E YTD'!$G$77</definedName>
    <definedName name="QB_ROW_25301" localSheetId="3" hidden="1">'APR 2024 Gen Ledger'!$A$509</definedName>
    <definedName name="QB_ROW_25320" localSheetId="3" hidden="1">'APR 2024 Gen Ledger'!$C$126</definedName>
    <definedName name="QB_ROW_25330" localSheetId="3" hidden="1">'APR 2024 Gen Ledger'!$D$125</definedName>
    <definedName name="QB_ROW_25350" localSheetId="5" hidden="1">'APR 2024 BVA'!$F$78</definedName>
    <definedName name="QB_ROW_25350" localSheetId="1" hidden="1">'APR 2024 I&amp;E MTD'!$F$78</definedName>
    <definedName name="QB_ROW_25350" localSheetId="2" hidden="1">'APR 2024 I&amp;E YTD'!$F$78</definedName>
    <definedName name="QB_ROW_259040" localSheetId="3" hidden="1">'APR 2024 Gen Ledger'!$E$166</definedName>
    <definedName name="QB_ROW_259270" localSheetId="5" hidden="1">'APR 2024 BVA'!$H$91</definedName>
    <definedName name="QB_ROW_259270" localSheetId="1" hidden="1">'APR 2024 I&amp;E MTD'!$H$91</definedName>
    <definedName name="QB_ROW_259270" localSheetId="2" hidden="1">'APR 2024 I&amp;E YTD'!$H$91</definedName>
    <definedName name="QB_ROW_259340" localSheetId="3" hidden="1">'APR 2024 Gen Ledger'!$E$171</definedName>
    <definedName name="QB_ROW_260040" localSheetId="3" hidden="1">'APR 2024 Gen Ledger'!$E$172</definedName>
    <definedName name="QB_ROW_260270" localSheetId="5" hidden="1">'APR 2024 BVA'!$H$93</definedName>
    <definedName name="QB_ROW_260270" localSheetId="1" hidden="1">'APR 2024 I&amp;E MTD'!$H$93</definedName>
    <definedName name="QB_ROW_260270" localSheetId="2" hidden="1">'APR 2024 I&amp;E YTD'!$H$93</definedName>
    <definedName name="QB_ROW_260340" localSheetId="3" hidden="1">'APR 2024 Gen Ledger'!$E$180</definedName>
    <definedName name="QB_ROW_261260" localSheetId="5" hidden="1">'APR 2024 BVA'!$G$236</definedName>
    <definedName name="QB_ROW_261260" localSheetId="1" hidden="1">'APR 2024 I&amp;E MTD'!$G$228</definedName>
    <definedName name="QB_ROW_261260" localSheetId="2" hidden="1">'APR 2024 I&amp;E YTD'!$G$236</definedName>
    <definedName name="QB_ROW_264030" localSheetId="3" hidden="1">'APR 2024 Gen Ledger'!$D$424</definedName>
    <definedName name="QB_ROW_264260" localSheetId="5" hidden="1">'APR 2024 BVA'!$G$214</definedName>
    <definedName name="QB_ROW_264260" localSheetId="1" hidden="1">'APR 2024 I&amp;E MTD'!$G$206</definedName>
    <definedName name="QB_ROW_264260" localSheetId="2" hidden="1">'APR 2024 I&amp;E YTD'!$G$214</definedName>
    <definedName name="QB_ROW_264330" localSheetId="3" hidden="1">'APR 2024 Gen Ledger'!$D$427</definedName>
    <definedName name="QB_ROW_27020" localSheetId="3" hidden="1">'APR 2024 Gen Ledger'!$C$101</definedName>
    <definedName name="QB_ROW_270220" localSheetId="0" hidden="1">'APR 2024 Balance Sheet'!$C$24</definedName>
    <definedName name="QB_ROW_27050" localSheetId="5" hidden="1">'APR 2024 BVA'!$F$63</definedName>
    <definedName name="QB_ROW_27050" localSheetId="1" hidden="1">'APR 2024 I&amp;E MTD'!$F$63</definedName>
    <definedName name="QB_ROW_27050" localSheetId="2" hidden="1">'APR 2024 I&amp;E YTD'!$F$63</definedName>
    <definedName name="QB_ROW_272220" localSheetId="0" hidden="1">'APR 2024 Balance Sheet'!$C$28</definedName>
    <definedName name="QB_ROW_27320" localSheetId="3" hidden="1">'APR 2024 Gen Ledger'!$C$109</definedName>
    <definedName name="QB_ROW_27350" localSheetId="5" hidden="1">'APR 2024 BVA'!$F$68</definedName>
    <definedName name="QB_ROW_27350" localSheetId="1" hidden="1">'APR 2024 I&amp;E MTD'!$F$68</definedName>
    <definedName name="QB_ROW_27350" localSheetId="2" hidden="1">'APR 2024 I&amp;E YTD'!$F$68</definedName>
    <definedName name="QB_ROW_278270" localSheetId="5" hidden="1">'APR 2024 BVA'!$H$101</definedName>
    <definedName name="QB_ROW_278270" localSheetId="1" hidden="1">'APR 2024 I&amp;E MTD'!$H$101</definedName>
    <definedName name="QB_ROW_278270" localSheetId="2" hidden="1">'APR 2024 I&amp;E YTD'!$H$101</definedName>
    <definedName name="QB_ROW_287280" localSheetId="5" hidden="1">'APR 2024 BVA'!$I$87</definedName>
    <definedName name="QB_ROW_287280" localSheetId="1" hidden="1">'APR 2024 I&amp;E MTD'!$I$87</definedName>
    <definedName name="QB_ROW_287280" localSheetId="2" hidden="1">'APR 2024 I&amp;E YTD'!$I$87</definedName>
    <definedName name="QB_ROW_289260" localSheetId="5" hidden="1">'APR 2024 BVA'!$G$202</definedName>
    <definedName name="QB_ROW_289260" localSheetId="1" hidden="1">'APR 2024 I&amp;E MTD'!$G$195</definedName>
    <definedName name="QB_ROW_289260" localSheetId="2" hidden="1">'APR 2024 I&amp;E YTD'!$G$202</definedName>
    <definedName name="QB_ROW_290220" localSheetId="0" hidden="1">'APR 2024 Balance Sheet'!$C$23</definedName>
    <definedName name="QB_ROW_293230" localSheetId="0" hidden="1">'APR 2024 Balance Sheet'!$D$62</definedName>
    <definedName name="QB_ROW_294250" localSheetId="5" hidden="1">'APR 2024 BVA'!$F$161</definedName>
    <definedName name="QB_ROW_294250" localSheetId="1" hidden="1">'APR 2024 I&amp;E MTD'!$F$156</definedName>
    <definedName name="QB_ROW_294250" localSheetId="2" hidden="1">'APR 2024 I&amp;E YTD'!$F$161</definedName>
    <definedName name="QB_ROW_301" localSheetId="0" hidden="1">'APR 2024 Balance Sheet'!$A$31</definedName>
    <definedName name="QB_ROW_3021" localSheetId="0" hidden="1">'APR 2024 Balance Sheet'!$C$15</definedName>
    <definedName name="QB_ROW_305020" localSheetId="3" hidden="1">'APR 2024 Gen Ledger'!$C$51</definedName>
    <definedName name="QB_ROW_305250" localSheetId="5" hidden="1">'APR 2024 BVA'!$F$27</definedName>
    <definedName name="QB_ROW_305250" localSheetId="1" hidden="1">'APR 2024 I&amp;E MTD'!$F$27</definedName>
    <definedName name="QB_ROW_305250" localSheetId="2" hidden="1">'APR 2024 I&amp;E YTD'!$F$27</definedName>
    <definedName name="QB_ROW_305320" localSheetId="3" hidden="1">'APR 2024 Gen Ledger'!$C$55</definedName>
    <definedName name="QB_ROW_306030" localSheetId="3" hidden="1">'APR 2024 Gen Ledger'!$D$111</definedName>
    <definedName name="QB_ROW_306260" localSheetId="5" hidden="1">'APR 2024 BVA'!$G$73</definedName>
    <definedName name="QB_ROW_306260" localSheetId="1" hidden="1">'APR 2024 I&amp;E MTD'!$G$73</definedName>
    <definedName name="QB_ROW_306260" localSheetId="2" hidden="1">'APR 2024 I&amp;E YTD'!$G$73</definedName>
    <definedName name="QB_ROW_306330" localSheetId="3" hidden="1">'APR 2024 Gen Ledger'!$D$114</definedName>
    <definedName name="QB_ROW_307030" localSheetId="5" hidden="1">'APR 2024 BVA'!$D$280</definedName>
    <definedName name="QB_ROW_307030" localSheetId="2" hidden="1">'APR 2024 I&amp;E YTD'!$D$280</definedName>
    <definedName name="QB_ROW_307240" localSheetId="5" hidden="1">'APR 2024 BVA'!$E$282</definedName>
    <definedName name="QB_ROW_307240" localSheetId="2" hidden="1">'APR 2024 I&amp;E YTD'!$E$282</definedName>
    <definedName name="QB_ROW_307330" localSheetId="5" hidden="1">'APR 2024 BVA'!$D$283</definedName>
    <definedName name="QB_ROW_307330" localSheetId="1" hidden="1">'APR 2024 I&amp;E MTD'!$D$269</definedName>
    <definedName name="QB_ROW_307330" localSheetId="2" hidden="1">'APR 2024 I&amp;E YTD'!$D$283</definedName>
    <definedName name="QB_ROW_308250" localSheetId="5" hidden="1">'APR 2024 BVA'!$F$57</definedName>
    <definedName name="QB_ROW_308250" localSheetId="1" hidden="1">'APR 2024 I&amp;E MTD'!$F$57</definedName>
    <definedName name="QB_ROW_308250" localSheetId="2" hidden="1">'APR 2024 I&amp;E YTD'!$F$57</definedName>
    <definedName name="QB_ROW_316230" localSheetId="0" hidden="1">'APR 2024 Balance Sheet'!$D$61</definedName>
    <definedName name="QB_ROW_319040" localSheetId="3" hidden="1">'APR 2024 Gen Ledger'!$E$143</definedName>
    <definedName name="QB_ROW_319270" localSheetId="5" hidden="1">'APR 2024 BVA'!$H$89</definedName>
    <definedName name="QB_ROW_319270" localSheetId="1" hidden="1">'APR 2024 I&amp;E MTD'!$H$89</definedName>
    <definedName name="QB_ROW_319270" localSheetId="2" hidden="1">'APR 2024 I&amp;E YTD'!$H$89</definedName>
    <definedName name="QB_ROW_319340" localSheetId="3" hidden="1">'APR 2024 Gen Ledger'!$E$160</definedName>
    <definedName name="QB_ROW_321030" localSheetId="3" hidden="1">'APR 2024 Gen Ledger'!$D$190</definedName>
    <definedName name="QB_ROW_321060" localSheetId="5" hidden="1">'APR 2024 BVA'!$G$96</definedName>
    <definedName name="QB_ROW_321060" localSheetId="1" hidden="1">'APR 2024 I&amp;E MTD'!$G$96</definedName>
    <definedName name="QB_ROW_321060" localSheetId="2" hidden="1">'APR 2024 I&amp;E YTD'!$G$96</definedName>
    <definedName name="QB_ROW_321330" localSheetId="3" hidden="1">'APR 2024 Gen Ledger'!$D$217</definedName>
    <definedName name="QB_ROW_321360" localSheetId="5" hidden="1">'APR 2024 BVA'!$G$103</definedName>
    <definedName name="QB_ROW_321360" localSheetId="1" hidden="1">'APR 2024 I&amp;E MTD'!$G$103</definedName>
    <definedName name="QB_ROW_321360" localSheetId="2" hidden="1">'APR 2024 I&amp;E YTD'!$G$103</definedName>
    <definedName name="QB_ROW_322040" localSheetId="3" hidden="1">'APR 2024 Gen Ledger'!$E$207</definedName>
    <definedName name="QB_ROW_322270" localSheetId="5" hidden="1">'APR 2024 BVA'!$H$99</definedName>
    <definedName name="QB_ROW_322270" localSheetId="1" hidden="1">'APR 2024 I&amp;E MTD'!$H$99</definedName>
    <definedName name="QB_ROW_322270" localSheetId="2" hidden="1">'APR 2024 I&amp;E YTD'!$H$99</definedName>
    <definedName name="QB_ROW_322340" localSheetId="3" hidden="1">'APR 2024 Gen Ledger'!$E$213</definedName>
    <definedName name="QB_ROW_32260" localSheetId="5" hidden="1">'APR 2024 BVA'!$G$127</definedName>
    <definedName name="QB_ROW_32260" localSheetId="1" hidden="1">'APR 2024 I&amp;E MTD'!$G$124</definedName>
    <definedName name="QB_ROW_32260" localSheetId="2" hidden="1">'APR 2024 I&amp;E YTD'!$G$127</definedName>
    <definedName name="QB_ROW_323270" localSheetId="5" hidden="1">'APR 2024 BVA'!$H$100</definedName>
    <definedName name="QB_ROW_323270" localSheetId="1" hidden="1">'APR 2024 I&amp;E MTD'!$H$100</definedName>
    <definedName name="QB_ROW_323270" localSheetId="2" hidden="1">'APR 2024 I&amp;E YTD'!$H$100</definedName>
    <definedName name="QB_ROW_324040" localSheetId="3" hidden="1">'APR 2024 Gen Ledger'!$E$199</definedName>
    <definedName name="QB_ROW_324270" localSheetId="5" hidden="1">'APR 2024 BVA'!$H$98</definedName>
    <definedName name="QB_ROW_324270" localSheetId="1" hidden="1">'APR 2024 I&amp;E MTD'!$H$98</definedName>
    <definedName name="QB_ROW_324270" localSheetId="2" hidden="1">'APR 2024 I&amp;E YTD'!$H$98</definedName>
    <definedName name="QB_ROW_324340" localSheetId="3" hidden="1">'APR 2024 Gen Ledger'!$E$206</definedName>
    <definedName name="QB_ROW_329260" localSheetId="5" hidden="1">'APR 2024 BVA'!$G$170</definedName>
    <definedName name="QB_ROW_329260" localSheetId="1" hidden="1">'APR 2024 I&amp;E MTD'!$G$165</definedName>
    <definedName name="QB_ROW_329260" localSheetId="2" hidden="1">'APR 2024 I&amp;E YTD'!$G$170</definedName>
    <definedName name="QB_ROW_33020" localSheetId="3" hidden="1">'APR 2024 Gen Ledger'!$C$26</definedName>
    <definedName name="QB_ROW_3321" localSheetId="0" hidden="1">'APR 2024 Balance Sheet'!$C$18</definedName>
    <definedName name="QB_ROW_33250" localSheetId="5" hidden="1">'APR 2024 BVA'!$F$22</definedName>
    <definedName name="QB_ROW_33250" localSheetId="1" hidden="1">'APR 2024 I&amp;E MTD'!$F$22</definedName>
    <definedName name="QB_ROW_33250" localSheetId="2" hidden="1">'APR 2024 I&amp;E YTD'!$F$22</definedName>
    <definedName name="QB_ROW_33320" localSheetId="3" hidden="1">'APR 2024 Gen Ledger'!$C$30</definedName>
    <definedName name="QB_ROW_336230" localSheetId="0" hidden="1">'APR 2024 Balance Sheet'!$D$63</definedName>
    <definedName name="QB_ROW_339040" localSheetId="0" hidden="1">'APR 2024 Balance Sheet'!$E$44</definedName>
    <definedName name="QB_ROW_339340" localSheetId="0" hidden="1">'APR 2024 Balance Sheet'!$E$46</definedName>
    <definedName name="QB_ROW_34020" localSheetId="3" hidden="1">'APR 2024 Gen Ledger'!$C$127</definedName>
    <definedName name="QB_ROW_34050" localSheetId="5" hidden="1">'APR 2024 BVA'!$F$79</definedName>
    <definedName name="QB_ROW_34050" localSheetId="1" hidden="1">'APR 2024 I&amp;E MTD'!$F$79</definedName>
    <definedName name="QB_ROW_34050" localSheetId="2" hidden="1">'APR 2024 I&amp;E YTD'!$F$79</definedName>
    <definedName name="QB_ROW_34320" localSheetId="3" hidden="1">'APR 2024 Gen Ledger'!$C$254</definedName>
    <definedName name="QB_ROW_34350" localSheetId="5" hidden="1">'APR 2024 BVA'!$F$109</definedName>
    <definedName name="QB_ROW_34350" localSheetId="1" hidden="1">'APR 2024 I&amp;E MTD'!$F$109</definedName>
    <definedName name="QB_ROW_34350" localSheetId="2" hidden="1">'APR 2024 I&amp;E YTD'!$F$109</definedName>
    <definedName name="QB_ROW_353260" localSheetId="5" hidden="1">'APR 2024 BVA'!$G$199</definedName>
    <definedName name="QB_ROW_353260" localSheetId="1" hidden="1">'APR 2024 I&amp;E MTD'!$G$192</definedName>
    <definedName name="QB_ROW_353260" localSheetId="2" hidden="1">'APR 2024 I&amp;E YTD'!$G$199</definedName>
    <definedName name="QB_ROW_354040" localSheetId="3" hidden="1">'APR 2024 Gen Ledger'!$E$214</definedName>
    <definedName name="QB_ROW_354270" localSheetId="5" hidden="1">'APR 2024 BVA'!$H$102</definedName>
    <definedName name="QB_ROW_354270" localSheetId="1" hidden="1">'APR 2024 I&amp;E MTD'!$H$102</definedName>
    <definedName name="QB_ROW_354270" localSheetId="2" hidden="1">'APR 2024 I&amp;E YTD'!$H$102</definedName>
    <definedName name="QB_ROW_354340" localSheetId="3" hidden="1">'APR 2024 Gen Ledger'!$E$216</definedName>
    <definedName name="QB_ROW_355220" localSheetId="0" hidden="1">'APR 2024 Balance Sheet'!$C$25</definedName>
    <definedName name="QB_ROW_360260" localSheetId="5" hidden="1">'APR 2024 BVA'!$G$195</definedName>
    <definedName name="QB_ROW_360260" localSheetId="1" hidden="1">'APR 2024 I&amp;E MTD'!$G$188</definedName>
    <definedName name="QB_ROW_360260" localSheetId="2" hidden="1">'APR 2024 I&amp;E YTD'!$G$195</definedName>
    <definedName name="QB_ROW_367260" localSheetId="5" hidden="1">'APR 2024 BVA'!$G$191</definedName>
    <definedName name="QB_ROW_367260" localSheetId="1" hidden="1">'APR 2024 I&amp;E MTD'!$G$184</definedName>
    <definedName name="QB_ROW_367260" localSheetId="2" hidden="1">'APR 2024 I&amp;E YTD'!$G$191</definedName>
    <definedName name="QB_ROW_369010" localSheetId="3" hidden="1">'APR 2024 Gen Ledger'!$B$457</definedName>
    <definedName name="QB_ROW_369040" localSheetId="5" hidden="1">'APR 2024 BVA'!$E$227</definedName>
    <definedName name="QB_ROW_369040" localSheetId="1" hidden="1">'APR 2024 I&amp;E MTD'!$E$219</definedName>
    <definedName name="QB_ROW_369040" localSheetId="2" hidden="1">'APR 2024 I&amp;E YTD'!$E$227</definedName>
    <definedName name="QB_ROW_369310" localSheetId="3" hidden="1">'APR 2024 Gen Ledger'!$B$476</definedName>
    <definedName name="QB_ROW_369340" localSheetId="5" hidden="1">'APR 2024 BVA'!$E$238</definedName>
    <definedName name="QB_ROW_369340" localSheetId="1" hidden="1">'APR 2024 I&amp;E MTD'!$E$230</definedName>
    <definedName name="QB_ROW_369340" localSheetId="2" hidden="1">'APR 2024 I&amp;E YTD'!$E$238</definedName>
    <definedName name="QB_ROW_370020" localSheetId="3" hidden="1">'APR 2024 Gen Ledger'!$C$93</definedName>
    <definedName name="QB_ROW_370050" localSheetId="5" hidden="1">'APR 2024 BVA'!$F$58</definedName>
    <definedName name="QB_ROW_370050" localSheetId="1" hidden="1">'APR 2024 I&amp;E MTD'!$F$58</definedName>
    <definedName name="QB_ROW_370050" localSheetId="2" hidden="1">'APR 2024 I&amp;E YTD'!$F$58</definedName>
    <definedName name="QB_ROW_370260" localSheetId="5" hidden="1">'APR 2024 BVA'!$G$61</definedName>
    <definedName name="QB_ROW_370260" localSheetId="1" hidden="1">'APR 2024 I&amp;E MTD'!$G$61</definedName>
    <definedName name="QB_ROW_370260" localSheetId="2" hidden="1">'APR 2024 I&amp;E YTD'!$G$61</definedName>
    <definedName name="QB_ROW_370320" localSheetId="3" hidden="1">'APR 2024 Gen Ledger'!$C$100</definedName>
    <definedName name="QB_ROW_370350" localSheetId="5" hidden="1">'APR 2024 BVA'!$F$62</definedName>
    <definedName name="QB_ROW_370350" localSheetId="1" hidden="1">'APR 2024 I&amp;E MTD'!$F$62</definedName>
    <definedName name="QB_ROW_370350" localSheetId="2" hidden="1">'APR 2024 I&amp;E YTD'!$F$62</definedName>
    <definedName name="QB_ROW_374030" localSheetId="3" hidden="1">'APR 2024 Gen Ledger'!$D$498</definedName>
    <definedName name="QB_ROW_374250" localSheetId="5" hidden="1">'APR 2024 BVA'!$F$288</definedName>
    <definedName name="QB_ROW_374250" localSheetId="1" hidden="1">'APR 2024 I&amp;E MTD'!$F$274</definedName>
    <definedName name="QB_ROW_374250" localSheetId="2" hidden="1">'APR 2024 I&amp;E YTD'!$F$288</definedName>
    <definedName name="QB_ROW_374330" localSheetId="3" hidden="1">'APR 2024 Gen Ledger'!$D$503</definedName>
    <definedName name="QB_ROW_375040" localSheetId="5" hidden="1">'APR 2024 BVA'!$E$264</definedName>
    <definedName name="QB_ROW_375040" localSheetId="1" hidden="1">'APR 2024 I&amp;E MTD'!$E$253</definedName>
    <definedName name="QB_ROW_375040" localSheetId="2" hidden="1">'APR 2024 I&amp;E YTD'!$E$264</definedName>
    <definedName name="QB_ROW_375340" localSheetId="5" hidden="1">'APR 2024 BVA'!$E$276</definedName>
    <definedName name="QB_ROW_375340" localSheetId="1" hidden="1">'APR 2024 I&amp;E MTD'!$E$265</definedName>
    <definedName name="QB_ROW_375340" localSheetId="2" hidden="1">'APR 2024 I&amp;E YTD'!$E$276</definedName>
    <definedName name="QB_ROW_378250" localSheetId="5" hidden="1">'APR 2024 BVA'!$F$31</definedName>
    <definedName name="QB_ROW_378250" localSheetId="1" hidden="1">'APR 2024 I&amp;E MTD'!$F$31</definedName>
    <definedName name="QB_ROW_378250" localSheetId="2" hidden="1">'APR 2024 I&amp;E YTD'!$F$31</definedName>
    <definedName name="QB_ROW_379250" localSheetId="5" hidden="1">'APR 2024 BVA'!$F$30</definedName>
    <definedName name="QB_ROW_379250" localSheetId="1" hidden="1">'APR 2024 I&amp;E MTD'!$F$30</definedName>
    <definedName name="QB_ROW_379250" localSheetId="2" hidden="1">'APR 2024 I&amp;E YTD'!$F$30</definedName>
    <definedName name="QB_ROW_380250" localSheetId="5" hidden="1">'APR 2024 BVA'!$F$32</definedName>
    <definedName name="QB_ROW_380250" localSheetId="1" hidden="1">'APR 2024 I&amp;E MTD'!$F$32</definedName>
    <definedName name="QB_ROW_380250" localSheetId="2" hidden="1">'APR 2024 I&amp;E YTD'!$F$32</definedName>
    <definedName name="QB_ROW_38030" localSheetId="3" hidden="1">'APR 2024 Gen Ledger'!$D$218</definedName>
    <definedName name="QB_ROW_38060" localSheetId="5" hidden="1">'APR 2024 BVA'!$G$104</definedName>
    <definedName name="QB_ROW_38060" localSheetId="1" hidden="1">'APR 2024 I&amp;E MTD'!$G$104</definedName>
    <definedName name="QB_ROW_38060" localSheetId="2" hidden="1">'APR 2024 I&amp;E YTD'!$G$104</definedName>
    <definedName name="QB_ROW_382260" localSheetId="5" hidden="1">'APR 2024 BVA'!$G$196</definedName>
    <definedName name="QB_ROW_382260" localSheetId="1" hidden="1">'APR 2024 I&amp;E MTD'!$G$189</definedName>
    <definedName name="QB_ROW_382260" localSheetId="2" hidden="1">'APR 2024 I&amp;E YTD'!$G$196</definedName>
    <definedName name="QB_ROW_383030" localSheetId="3" hidden="1">'APR 2024 Gen Ledger'!$D$406</definedName>
    <definedName name="QB_ROW_383260" localSheetId="5" hidden="1">'APR 2024 BVA'!$G$200</definedName>
    <definedName name="QB_ROW_383260" localSheetId="1" hidden="1">'APR 2024 I&amp;E MTD'!$G$193</definedName>
    <definedName name="QB_ROW_383260" localSheetId="2" hidden="1">'APR 2024 I&amp;E YTD'!$G$200</definedName>
    <definedName name="QB_ROW_38330" localSheetId="3" hidden="1">'APR 2024 Gen Ledger'!$D$253</definedName>
    <definedName name="QB_ROW_383330" localSheetId="3" hidden="1">'APR 2024 Gen Ledger'!$D$409</definedName>
    <definedName name="QB_ROW_38360" localSheetId="5" hidden="1">'APR 2024 BVA'!$G$108</definedName>
    <definedName name="QB_ROW_38360" localSheetId="1" hidden="1">'APR 2024 I&amp;E MTD'!$G$108</definedName>
    <definedName name="QB_ROW_38360" localSheetId="2" hidden="1">'APR 2024 I&amp;E YTD'!$G$108</definedName>
    <definedName name="QB_ROW_388260" localSheetId="5" hidden="1">'APR 2024 BVA'!$G$217</definedName>
    <definedName name="QB_ROW_388260" localSheetId="1" hidden="1">'APR 2024 I&amp;E MTD'!$G$209</definedName>
    <definedName name="QB_ROW_388260" localSheetId="2" hidden="1">'APR 2024 I&amp;E YTD'!$G$217</definedName>
    <definedName name="QB_ROW_390040" localSheetId="3" hidden="1">'APR 2024 Gen Ledger'!$E$329</definedName>
    <definedName name="QB_ROW_390270" localSheetId="5" hidden="1">'APR 2024 BVA'!$H$143</definedName>
    <definedName name="QB_ROW_390270" localSheetId="1" hidden="1">'APR 2024 I&amp;E MTD'!$H$139</definedName>
    <definedName name="QB_ROW_390270" localSheetId="2" hidden="1">'APR 2024 I&amp;E YTD'!$H$143</definedName>
    <definedName name="QB_ROW_390340" localSheetId="3" hidden="1">'APR 2024 Gen Ledger'!$E$335</definedName>
    <definedName name="QB_ROW_39040" localSheetId="3" hidden="1">'APR 2024 Gen Ledger'!$E$219</definedName>
    <definedName name="QB_ROW_391020" localSheetId="3" hidden="1">'APR 2024 Gen Ledger'!$C$56</definedName>
    <definedName name="QB_ROW_391250" localSheetId="5" hidden="1">'APR 2024 BVA'!$F$28</definedName>
    <definedName name="QB_ROW_391250" localSheetId="1" hidden="1">'APR 2024 I&amp;E MTD'!$F$28</definedName>
    <definedName name="QB_ROW_391250" localSheetId="2" hidden="1">'APR 2024 I&amp;E YTD'!$F$28</definedName>
    <definedName name="QB_ROW_391320" localSheetId="3" hidden="1">'APR 2024 Gen Ledger'!$C$58</definedName>
    <definedName name="QB_ROW_392250" localSheetId="5" hidden="1">'APR 2024 BVA'!$F$160</definedName>
    <definedName name="QB_ROW_392250" localSheetId="2" hidden="1">'APR 2024 I&amp;E YTD'!$F$160</definedName>
    <definedName name="QB_ROW_39270" localSheetId="5" hidden="1">'APR 2024 BVA'!$H$105</definedName>
    <definedName name="QB_ROW_39270" localSheetId="1" hidden="1">'APR 2024 I&amp;E MTD'!$H$105</definedName>
    <definedName name="QB_ROW_39270" localSheetId="2" hidden="1">'APR 2024 I&amp;E YTD'!$H$105</definedName>
    <definedName name="QB_ROW_39340" localSheetId="3" hidden="1">'APR 2024 Gen Ledger'!$E$225</definedName>
    <definedName name="QB_ROW_394260" localSheetId="5" hidden="1">'APR 2024 BVA'!$G$65</definedName>
    <definedName name="QB_ROW_394260" localSheetId="1" hidden="1">'APR 2024 I&amp;E MTD'!$G$65</definedName>
    <definedName name="QB_ROW_394260" localSheetId="2" hidden="1">'APR 2024 I&amp;E YTD'!$G$65</definedName>
    <definedName name="QB_ROW_396240" localSheetId="5" hidden="1">'APR 2024 BVA'!$E$37</definedName>
    <definedName name="QB_ROW_396240" localSheetId="1" hidden="1">'APR 2024 I&amp;E MTD'!$E$37</definedName>
    <definedName name="QB_ROW_396240" localSheetId="2" hidden="1">'APR 2024 I&amp;E YTD'!$E$37</definedName>
    <definedName name="QB_ROW_404260" localSheetId="5" hidden="1">'APR 2024 BVA'!$G$198</definedName>
    <definedName name="QB_ROW_404260" localSheetId="1" hidden="1">'APR 2024 I&amp;E MTD'!$G$191</definedName>
    <definedName name="QB_ROW_404260" localSheetId="2" hidden="1">'APR 2024 I&amp;E YTD'!$G$198</definedName>
    <definedName name="QB_ROW_409250" localSheetId="0" hidden="1">'APR 2024 Balance Sheet'!$F$45</definedName>
    <definedName name="QB_ROW_41040" localSheetId="3" hidden="1">'APR 2024 Gen Ledger'!$E$226</definedName>
    <definedName name="QB_ROW_412260" localSheetId="5" hidden="1">'APR 2024 BVA'!$G$184</definedName>
    <definedName name="QB_ROW_412260" localSheetId="1" hidden="1">'APR 2024 I&amp;E MTD'!$G$177</definedName>
    <definedName name="QB_ROW_412260" localSheetId="2" hidden="1">'APR 2024 I&amp;E YTD'!$G$184</definedName>
    <definedName name="QB_ROW_41270" localSheetId="5" hidden="1">'APR 2024 BVA'!$H$106</definedName>
    <definedName name="QB_ROW_41270" localSheetId="1" hidden="1">'APR 2024 I&amp;E MTD'!$H$106</definedName>
    <definedName name="QB_ROW_41270" localSheetId="2" hidden="1">'APR 2024 I&amp;E YTD'!$H$106</definedName>
    <definedName name="QB_ROW_41340" localSheetId="3" hidden="1">'APR 2024 Gen Ledger'!$E$238</definedName>
    <definedName name="QB_ROW_415040" localSheetId="3" hidden="1">'APR 2024 Gen Ledger'!$E$298</definedName>
    <definedName name="QB_ROW_415270" localSheetId="5" hidden="1">'APR 2024 BVA'!$H$130</definedName>
    <definedName name="QB_ROW_415270" localSheetId="1" hidden="1">'APR 2024 I&amp;E MTD'!$H$127</definedName>
    <definedName name="QB_ROW_415270" localSheetId="2" hidden="1">'APR 2024 I&amp;E YTD'!$H$130</definedName>
    <definedName name="QB_ROW_415340" localSheetId="3" hidden="1">'APR 2024 Gen Ledger'!$E$301</definedName>
    <definedName name="QB_ROW_418250" localSheetId="5" hidden="1">'APR 2024 BVA'!$F$153</definedName>
    <definedName name="QB_ROW_418250" localSheetId="1" hidden="1">'APR 2024 I&amp;E MTD'!$F$149</definedName>
    <definedName name="QB_ROW_418250" localSheetId="2" hidden="1">'APR 2024 I&amp;E YTD'!$F$153</definedName>
    <definedName name="QB_ROW_421250" localSheetId="0" hidden="1">'APR 2024 Balance Sheet'!$F$49</definedName>
    <definedName name="QB_ROW_423230" localSheetId="0" hidden="1">'APR 2024 Balance Sheet'!$D$60</definedName>
    <definedName name="QB_ROW_425030" localSheetId="3" hidden="1">'APR 2024 Gen Ledger'!$D$398</definedName>
    <definedName name="QB_ROW_425260" localSheetId="5" hidden="1">'APR 2024 BVA'!$G$190</definedName>
    <definedName name="QB_ROW_425260" localSheetId="1" hidden="1">'APR 2024 I&amp;E MTD'!$G$183</definedName>
    <definedName name="QB_ROW_425260" localSheetId="2" hidden="1">'APR 2024 I&amp;E YTD'!$G$190</definedName>
    <definedName name="QB_ROW_425330" localSheetId="3" hidden="1">'APR 2024 Gen Ledger'!$D$401</definedName>
    <definedName name="QB_ROW_427240" localSheetId="5" hidden="1">'APR 2024 BVA'!$E$9</definedName>
    <definedName name="QB_ROW_427240" localSheetId="1" hidden="1">'APR 2024 I&amp;E MTD'!$E$9</definedName>
    <definedName name="QB_ROW_427240" localSheetId="2" hidden="1">'APR 2024 I&amp;E YTD'!$E$9</definedName>
    <definedName name="QB_ROW_429250" localSheetId="5" hidden="1">'APR 2024 BVA'!$F$274</definedName>
    <definedName name="QB_ROW_429250" localSheetId="1" hidden="1">'APR 2024 I&amp;E MTD'!$F$263</definedName>
    <definedName name="QB_ROW_429250" localSheetId="2" hidden="1">'APR 2024 I&amp;E YTD'!$F$274</definedName>
    <definedName name="QB_ROW_430250" localSheetId="5" hidden="1">'APR 2024 BVA'!$F$273</definedName>
    <definedName name="QB_ROW_430250" localSheetId="1" hidden="1">'APR 2024 I&amp;E MTD'!$F$262</definedName>
    <definedName name="QB_ROW_430250" localSheetId="2" hidden="1">'APR 2024 I&amp;E YTD'!$F$273</definedName>
    <definedName name="QB_ROW_43040" localSheetId="3" hidden="1">'APR 2024 Gen Ledger'!$E$239</definedName>
    <definedName name="QB_ROW_431250" localSheetId="5" hidden="1">'APR 2024 BVA'!$F$270</definedName>
    <definedName name="QB_ROW_431250" localSheetId="1" hidden="1">'APR 2024 I&amp;E MTD'!$F$259</definedName>
    <definedName name="QB_ROW_431250" localSheetId="2" hidden="1">'APR 2024 I&amp;E YTD'!$F$270</definedName>
    <definedName name="QB_ROW_432250" localSheetId="5" hidden="1">'APR 2024 BVA'!$F$271</definedName>
    <definedName name="QB_ROW_432250" localSheetId="1" hidden="1">'APR 2024 I&amp;E MTD'!$F$260</definedName>
    <definedName name="QB_ROW_432250" localSheetId="2" hidden="1">'APR 2024 I&amp;E YTD'!$F$271</definedName>
    <definedName name="QB_ROW_43270" localSheetId="5" hidden="1">'APR 2024 BVA'!$H$107</definedName>
    <definedName name="QB_ROW_43270" localSheetId="1" hidden="1">'APR 2024 I&amp;E MTD'!$H$107</definedName>
    <definedName name="QB_ROW_43270" localSheetId="2" hidden="1">'APR 2024 I&amp;E YTD'!$H$107</definedName>
    <definedName name="QB_ROW_43340" localSheetId="3" hidden="1">'APR 2024 Gen Ledger'!$E$252</definedName>
    <definedName name="QB_ROW_434250" localSheetId="5" hidden="1">'APR 2024 BVA'!$F$272</definedName>
    <definedName name="QB_ROW_434250" localSheetId="1" hidden="1">'APR 2024 I&amp;E MTD'!$F$261</definedName>
    <definedName name="QB_ROW_434250" localSheetId="2" hidden="1">'APR 2024 I&amp;E YTD'!$F$272</definedName>
    <definedName name="QB_ROW_436250" localSheetId="5" hidden="1">'APR 2024 BVA'!$F$275</definedName>
    <definedName name="QB_ROW_436250" localSheetId="1" hidden="1">'APR 2024 I&amp;E MTD'!$F$264</definedName>
    <definedName name="QB_ROW_436250" localSheetId="2" hidden="1">'APR 2024 I&amp;E YTD'!$F$275</definedName>
    <definedName name="QB_ROW_437020" localSheetId="3" hidden="1">'APR 2024 Gen Ledger'!$C$497</definedName>
    <definedName name="QB_ROW_437040" localSheetId="5" hidden="1">'APR 2024 BVA'!$E$287</definedName>
    <definedName name="QB_ROW_437040" localSheetId="1" hidden="1">'APR 2024 I&amp;E MTD'!$E$273</definedName>
    <definedName name="QB_ROW_437040" localSheetId="2" hidden="1">'APR 2024 I&amp;E YTD'!$E$287</definedName>
    <definedName name="QB_ROW_437320" localSheetId="3" hidden="1">'APR 2024 Gen Ledger'!$C$504</definedName>
    <definedName name="QB_ROW_437340" localSheetId="5" hidden="1">'APR 2024 BVA'!$E$289</definedName>
    <definedName name="QB_ROW_437340" localSheetId="1" hidden="1">'APR 2024 I&amp;E MTD'!$E$275</definedName>
    <definedName name="QB_ROW_437340" localSheetId="2" hidden="1">'APR 2024 I&amp;E YTD'!$E$289</definedName>
    <definedName name="QB_ROW_44020" localSheetId="3" hidden="1">'APR 2024 Gen Ledger'!$C$83</definedName>
    <definedName name="QB_ROW_441020" localSheetId="3" hidden="1">'APR 2024 Gen Ledger'!$C$48</definedName>
    <definedName name="QB_ROW_441250" localSheetId="5" hidden="1">'APR 2024 BVA'!$F$26</definedName>
    <definedName name="QB_ROW_441250" localSheetId="1" hidden="1">'APR 2024 I&amp;E MTD'!$F$26</definedName>
    <definedName name="QB_ROW_441250" localSheetId="2" hidden="1">'APR 2024 I&amp;E YTD'!$F$26</definedName>
    <definedName name="QB_ROW_441320" localSheetId="3" hidden="1">'APR 2024 Gen Ledger'!$C$50</definedName>
    <definedName name="QB_ROW_44250" localSheetId="5" hidden="1">'APR 2024 BVA'!$F$51</definedName>
    <definedName name="QB_ROW_44250" localSheetId="1" hidden="1">'APR 2024 I&amp;E MTD'!$F$51</definedName>
    <definedName name="QB_ROW_44250" localSheetId="2" hidden="1">'APR 2024 I&amp;E YTD'!$F$51</definedName>
    <definedName name="QB_ROW_44320" localSheetId="3" hidden="1">'APR 2024 Gen Ledger'!$C$89</definedName>
    <definedName name="QB_ROW_443250" localSheetId="5" hidden="1">'APR 2024 BVA'!$F$249</definedName>
    <definedName name="QB_ROW_443250" localSheetId="1" hidden="1">'APR 2024 I&amp;E MTD'!$F$238</definedName>
    <definedName name="QB_ROW_443250" localSheetId="2" hidden="1">'APR 2024 I&amp;E YTD'!$F$249</definedName>
    <definedName name="QB_ROW_445030" localSheetId="3" hidden="1">'APR 2024 Gen Ledger'!$D$259</definedName>
    <definedName name="QB_ROW_445260" localSheetId="5" hidden="1">'APR 2024 BVA'!$G$112</definedName>
    <definedName name="QB_ROW_445260" localSheetId="1" hidden="1">'APR 2024 I&amp;E MTD'!$G$112</definedName>
    <definedName name="QB_ROW_445260" localSheetId="2" hidden="1">'APR 2024 I&amp;E YTD'!$G$112</definedName>
    <definedName name="QB_ROW_445330" localSheetId="3" hidden="1">'APR 2024 Gen Ledger'!$D$261</definedName>
    <definedName name="QB_ROW_446230" localSheetId="0" hidden="1">'APR 2024 Balance Sheet'!$D$16</definedName>
    <definedName name="QB_ROW_447030" localSheetId="3" hidden="1">'APR 2024 Gen Ledger'!$D$115</definedName>
    <definedName name="QB_ROW_447260" localSheetId="5" hidden="1">'APR 2024 BVA'!$G$74</definedName>
    <definedName name="QB_ROW_447260" localSheetId="1" hidden="1">'APR 2024 I&amp;E MTD'!$G$74</definedName>
    <definedName name="QB_ROW_447260" localSheetId="2" hidden="1">'APR 2024 I&amp;E YTD'!$G$74</definedName>
    <definedName name="QB_ROW_447330" localSheetId="3" hidden="1">'APR 2024 Gen Ledger'!$D$117</definedName>
    <definedName name="QB_ROW_449030" localSheetId="5" hidden="1">'APR 2024 BVA'!$D$292</definedName>
    <definedName name="QB_ROW_449030" localSheetId="1" hidden="1">'APR 2024 I&amp;E MTD'!$D$278</definedName>
    <definedName name="QB_ROW_449030" localSheetId="2" hidden="1">'APR 2024 I&amp;E YTD'!$D$292</definedName>
    <definedName name="QB_ROW_449330" localSheetId="5" hidden="1">'APR 2024 BVA'!$D$299</definedName>
    <definedName name="QB_ROW_449330" localSheetId="1" hidden="1">'APR 2024 I&amp;E MTD'!$D$285</definedName>
    <definedName name="QB_ROW_449330" localSheetId="2" hidden="1">'APR 2024 I&amp;E YTD'!$D$299</definedName>
    <definedName name="QB_ROW_45020" localSheetId="3" hidden="1">'APR 2024 Gen Ledger'!$C$90</definedName>
    <definedName name="QB_ROW_45250" localSheetId="5" hidden="1">'APR 2024 BVA'!$F$52</definedName>
    <definedName name="QB_ROW_45250" localSheetId="1" hidden="1">'APR 2024 I&amp;E MTD'!$F$52</definedName>
    <definedName name="QB_ROW_45250" localSheetId="2" hidden="1">'APR 2024 I&amp;E YTD'!$F$52</definedName>
    <definedName name="QB_ROW_45320" localSheetId="3" hidden="1">'APR 2024 Gen Ledger'!$C$92</definedName>
    <definedName name="QB_ROW_453240" localSheetId="5" hidden="1">'APR 2024 BVA'!$E$297</definedName>
    <definedName name="QB_ROW_453240" localSheetId="1" hidden="1">'APR 2024 I&amp;E MTD'!$E$283</definedName>
    <definedName name="QB_ROW_453240" localSheetId="2" hidden="1">'APR 2024 I&amp;E YTD'!$E$297</definedName>
    <definedName name="QB_ROW_455260" localSheetId="5" hidden="1">'APR 2024 BVA'!$G$168</definedName>
    <definedName name="QB_ROW_455260" localSheetId="1" hidden="1">'APR 2024 I&amp;E MTD'!$G$163</definedName>
    <definedName name="QB_ROW_455260" localSheetId="2" hidden="1">'APR 2024 I&amp;E YTD'!$G$168</definedName>
    <definedName name="QB_ROW_457260" localSheetId="5" hidden="1">'APR 2024 BVA'!$G$167</definedName>
    <definedName name="QB_ROW_457260" localSheetId="1" hidden="1">'APR 2024 I&amp;E MTD'!$G$162</definedName>
    <definedName name="QB_ROW_457260" localSheetId="2" hidden="1">'APR 2024 I&amp;E YTD'!$G$167</definedName>
    <definedName name="QB_ROW_458030" localSheetId="3" hidden="1">'APR 2024 Gen Ledger'!$D$364</definedName>
    <definedName name="QB_ROW_458260" localSheetId="5" hidden="1">'APR 2024 BVA'!$G$166</definedName>
    <definedName name="QB_ROW_458260" localSheetId="1" hidden="1">'APR 2024 I&amp;E MTD'!$G$161</definedName>
    <definedName name="QB_ROW_458260" localSheetId="2" hidden="1">'APR 2024 I&amp;E YTD'!$G$166</definedName>
    <definedName name="QB_ROW_458330" localSheetId="3" hidden="1">'APR 2024 Gen Ledger'!$D$367</definedName>
    <definedName name="QB_ROW_46020" localSheetId="3" hidden="1">'APR 2024 Gen Ledger'!$C$255</definedName>
    <definedName name="QB_ROW_46050" localSheetId="5" hidden="1">'APR 2024 BVA'!$F$110</definedName>
    <definedName name="QB_ROW_46050" localSheetId="1" hidden="1">'APR 2024 I&amp;E MTD'!$F$110</definedName>
    <definedName name="QB_ROW_46050" localSheetId="2" hidden="1">'APR 2024 I&amp;E YTD'!$F$110</definedName>
    <definedName name="QB_ROW_46320" localSheetId="3" hidden="1">'APR 2024 Gen Ledger'!$C$262</definedName>
    <definedName name="QB_ROW_463250" localSheetId="5" hidden="1">'APR 2024 BVA'!$F$265</definedName>
    <definedName name="QB_ROW_463250" localSheetId="1" hidden="1">'APR 2024 I&amp;E MTD'!$F$254</definedName>
    <definedName name="QB_ROW_463250" localSheetId="2" hidden="1">'APR 2024 I&amp;E YTD'!$F$265</definedName>
    <definedName name="QB_ROW_46350" localSheetId="5" hidden="1">'APR 2024 BVA'!$F$114</definedName>
    <definedName name="QB_ROW_46350" localSheetId="1" hidden="1">'APR 2024 I&amp;E MTD'!$F$114</definedName>
    <definedName name="QB_ROW_46350" localSheetId="2" hidden="1">'APR 2024 I&amp;E YTD'!$F$114</definedName>
    <definedName name="QB_ROW_464250" localSheetId="5" hidden="1">'APR 2024 BVA'!$F$267</definedName>
    <definedName name="QB_ROW_464250" localSheetId="1" hidden="1">'APR 2024 I&amp;E MTD'!$F$256</definedName>
    <definedName name="QB_ROW_464250" localSheetId="2" hidden="1">'APR 2024 I&amp;E YTD'!$F$267</definedName>
    <definedName name="QB_ROW_466250" localSheetId="5" hidden="1">'APR 2024 BVA'!$F$266</definedName>
    <definedName name="QB_ROW_466250" localSheetId="1" hidden="1">'APR 2024 I&amp;E MTD'!$F$255</definedName>
    <definedName name="QB_ROW_466250" localSheetId="2" hidden="1">'APR 2024 I&amp;E YTD'!$F$266</definedName>
    <definedName name="QB_ROW_467250" localSheetId="5" hidden="1">'APR 2024 BVA'!$F$268</definedName>
    <definedName name="QB_ROW_467250" localSheetId="1" hidden="1">'APR 2024 I&amp;E MTD'!$F$257</definedName>
    <definedName name="QB_ROW_467250" localSheetId="2" hidden="1">'APR 2024 I&amp;E YTD'!$F$268</definedName>
    <definedName name="QB_ROW_470260" localSheetId="5" hidden="1">'APR 2024 BVA'!$G$194</definedName>
    <definedName name="QB_ROW_470260" localSheetId="1" hidden="1">'APR 2024 I&amp;E MTD'!$G$187</definedName>
    <definedName name="QB_ROW_470260" localSheetId="2" hidden="1">'APR 2024 I&amp;E YTD'!$G$194</definedName>
    <definedName name="QB_ROW_47030" localSheetId="3" hidden="1">'APR 2024 Gen Ledger'!$D$256</definedName>
    <definedName name="QB_ROW_47260" localSheetId="5" hidden="1">'APR 2024 BVA'!$G$111</definedName>
    <definedName name="QB_ROW_47260" localSheetId="1" hidden="1">'APR 2024 I&amp;E MTD'!$G$111</definedName>
    <definedName name="QB_ROW_47260" localSheetId="2" hidden="1">'APR 2024 I&amp;E YTD'!$G$111</definedName>
    <definedName name="QB_ROW_47330" localSheetId="3" hidden="1">'APR 2024 Gen Ledger'!$D$258</definedName>
    <definedName name="QB_ROW_474240" localSheetId="0" hidden="1">'APR 2024 Balance Sheet'!$E$42</definedName>
    <definedName name="QB_ROW_475250" localSheetId="5" hidden="1">'APR 2024 BVA'!$F$269</definedName>
    <definedName name="QB_ROW_475250" localSheetId="1" hidden="1">'APR 2024 I&amp;E MTD'!$F$258</definedName>
    <definedName name="QB_ROW_475250" localSheetId="2" hidden="1">'APR 2024 I&amp;E YTD'!$F$269</definedName>
    <definedName name="QB_ROW_478020" localSheetId="3" hidden="1">'APR 2024 Gen Ledger'!$C$77</definedName>
    <definedName name="QB_ROW_478250" localSheetId="5" hidden="1">'APR 2024 BVA'!$F$50</definedName>
    <definedName name="QB_ROW_478250" localSheetId="1" hidden="1">'APR 2024 I&amp;E MTD'!$F$50</definedName>
    <definedName name="QB_ROW_478250" localSheetId="2" hidden="1">'APR 2024 I&amp;E YTD'!$F$50</definedName>
    <definedName name="QB_ROW_478320" localSheetId="3" hidden="1">'APR 2024 Gen Ledger'!$C$82</definedName>
    <definedName name="QB_ROW_482260" localSheetId="5" hidden="1">'APR 2024 BVA'!$G$165</definedName>
    <definedName name="QB_ROW_482260" localSheetId="1" hidden="1">'APR 2024 I&amp;E MTD'!$G$160</definedName>
    <definedName name="QB_ROW_482260" localSheetId="2" hidden="1">'APR 2024 I&amp;E YTD'!$G$165</definedName>
    <definedName name="QB_ROW_485260" localSheetId="5" hidden="1">'APR 2024 BVA'!$G$235</definedName>
    <definedName name="QB_ROW_485260" localSheetId="1" hidden="1">'APR 2024 I&amp;E MTD'!$G$227</definedName>
    <definedName name="QB_ROW_485260" localSheetId="2" hidden="1">'APR 2024 I&amp;E YTD'!$G$235</definedName>
    <definedName name="QB_ROW_488250" localSheetId="5" hidden="1">'APR 2024 BVA'!$F$45</definedName>
    <definedName name="QB_ROW_488250" localSheetId="1" hidden="1">'APR 2024 I&amp;E MTD'!$F$45</definedName>
    <definedName name="QB_ROW_488250" localSheetId="2" hidden="1">'APR 2024 I&amp;E YTD'!$F$45</definedName>
    <definedName name="QB_ROW_489240" localSheetId="5" hidden="1">'APR 2024 BVA'!$E$7</definedName>
    <definedName name="QB_ROW_489240" localSheetId="1" hidden="1">'APR 2024 I&amp;E MTD'!$E$7</definedName>
    <definedName name="QB_ROW_489240" localSheetId="2" hidden="1">'APR 2024 I&amp;E YTD'!$E$7</definedName>
    <definedName name="QB_ROW_490260" localSheetId="5" hidden="1">'APR 2024 BVA'!$G$171</definedName>
    <definedName name="QB_ROW_490260" localSheetId="1" hidden="1">'APR 2024 I&amp;E MTD'!$G$166</definedName>
    <definedName name="QB_ROW_490260" localSheetId="2" hidden="1">'APR 2024 I&amp;E YTD'!$G$171</definedName>
    <definedName name="QB_ROW_491240" localSheetId="5" hidden="1">'APR 2024 BVA'!$E$298</definedName>
    <definedName name="QB_ROW_491240" localSheetId="1" hidden="1">'APR 2024 I&amp;E MTD'!$E$284</definedName>
    <definedName name="QB_ROW_491240" localSheetId="2" hidden="1">'APR 2024 I&amp;E YTD'!$E$298</definedName>
    <definedName name="QB_ROW_492240" localSheetId="0" hidden="1">'APR 2024 Balance Sheet'!$E$39</definedName>
    <definedName name="QB_ROW_493050" localSheetId="3" hidden="1">'APR 2024 Gen Ledger'!$F$266</definedName>
    <definedName name="QB_ROW_493280" localSheetId="5" hidden="1">'APR 2024 BVA'!$I$118</definedName>
    <definedName name="QB_ROW_493280" localSheetId="1" hidden="1">'APR 2024 I&amp;E MTD'!$I$118</definedName>
    <definedName name="QB_ROW_493280" localSheetId="2" hidden="1">'APR 2024 I&amp;E YTD'!$I$118</definedName>
    <definedName name="QB_ROW_493350" localSheetId="3" hidden="1">'APR 2024 Gen Ledger'!$F$272</definedName>
    <definedName name="QB_ROW_494280" localSheetId="5" hidden="1">'APR 2024 BVA'!$I$122</definedName>
    <definedName name="QB_ROW_494280" localSheetId="2" hidden="1">'APR 2024 I&amp;E YTD'!$I$122</definedName>
    <definedName name="QB_ROW_497260" localSheetId="5" hidden="1">'APR 2024 BVA'!$G$164</definedName>
    <definedName name="QB_ROW_497260" localSheetId="1" hidden="1">'APR 2024 I&amp;E MTD'!$G$159</definedName>
    <definedName name="QB_ROW_497260" localSheetId="2" hidden="1">'APR 2024 I&amp;E YTD'!$G$164</definedName>
    <definedName name="QB_ROW_498240" localSheetId="0" hidden="1">'APR 2024 Balance Sheet'!$E$7</definedName>
    <definedName name="QB_ROW_499240" localSheetId="0" hidden="1">'APR 2024 Balance Sheet'!$E$10</definedName>
    <definedName name="QB_ROW_500240" localSheetId="0" hidden="1">'APR 2024 Balance Sheet'!$E$9</definedName>
    <definedName name="QB_ROW_5011" localSheetId="0" hidden="1">'APR 2024 Balance Sheet'!$B$20</definedName>
    <definedName name="QB_ROW_501240" localSheetId="0" hidden="1">'APR 2024 Balance Sheet'!$E$8</definedName>
    <definedName name="QB_ROW_502250" localSheetId="5" hidden="1">'APR 2024 BVA'!$F$17</definedName>
    <definedName name="QB_ROW_502250" localSheetId="1" hidden="1">'APR 2024 I&amp;E MTD'!$F$17</definedName>
    <definedName name="QB_ROW_502250" localSheetId="2" hidden="1">'APR 2024 I&amp;E YTD'!$F$17</definedName>
    <definedName name="QB_ROW_5030" localSheetId="3" hidden="1">'APR 2024 Gen Ledger'!$D$118</definedName>
    <definedName name="QB_ROW_503260" localSheetId="5" hidden="1">'APR 2024 BVA'!$G$72</definedName>
    <definedName name="QB_ROW_503260" localSheetId="1" hidden="1">'APR 2024 I&amp;E MTD'!$G$72</definedName>
    <definedName name="QB_ROW_503260" localSheetId="2" hidden="1">'APR 2024 I&amp;E YTD'!$G$72</definedName>
    <definedName name="QB_ROW_504260" localSheetId="5" hidden="1">'APR 2024 BVA'!$G$71</definedName>
    <definedName name="QB_ROW_504260" localSheetId="1" hidden="1">'APR 2024 I&amp;E MTD'!$G$71</definedName>
    <definedName name="QB_ROW_504260" localSheetId="2" hidden="1">'APR 2024 I&amp;E YTD'!$G$71</definedName>
    <definedName name="QB_ROW_505260" localSheetId="5" hidden="1">'APR 2024 BVA'!$G$216</definedName>
    <definedName name="QB_ROW_505260" localSheetId="1" hidden="1">'APR 2024 I&amp;E MTD'!$G$208</definedName>
    <definedName name="QB_ROW_505260" localSheetId="2" hidden="1">'APR 2024 I&amp;E YTD'!$G$216</definedName>
    <definedName name="QB_ROW_506030" localSheetId="3" hidden="1">'APR 2024 Gen Ledger'!$D$428</definedName>
    <definedName name="QB_ROW_506260" localSheetId="5" hidden="1">'APR 2024 BVA'!$G$215</definedName>
    <definedName name="QB_ROW_506260" localSheetId="1" hidden="1">'APR 2024 I&amp;E MTD'!$G$207</definedName>
    <definedName name="QB_ROW_506260" localSheetId="2" hidden="1">'APR 2024 I&amp;E YTD'!$G$215</definedName>
    <definedName name="QB_ROW_506330" localSheetId="3" hidden="1">'APR 2024 Gen Ledger'!$D$430</definedName>
    <definedName name="QB_ROW_507250" localSheetId="5" hidden="1">'APR 2024 BVA'!$F$232</definedName>
    <definedName name="QB_ROW_507250" localSheetId="1" hidden="1">'APR 2024 I&amp;E MTD'!$F$224</definedName>
    <definedName name="QB_ROW_507250" localSheetId="2" hidden="1">'APR 2024 I&amp;E YTD'!$F$232</definedName>
    <definedName name="QB_ROW_508250" localSheetId="5" hidden="1">'APR 2024 BVA'!$F$231</definedName>
    <definedName name="QB_ROW_508250" localSheetId="1" hidden="1">'APR 2024 I&amp;E MTD'!$F$223</definedName>
    <definedName name="QB_ROW_508250" localSheetId="2" hidden="1">'APR 2024 I&amp;E YTD'!$F$231</definedName>
    <definedName name="QB_ROW_509250" localSheetId="5" hidden="1">'APR 2024 BVA'!$F$230</definedName>
    <definedName name="QB_ROW_509250" localSheetId="1" hidden="1">'APR 2024 I&amp;E MTD'!$F$222</definedName>
    <definedName name="QB_ROW_509250" localSheetId="2" hidden="1">'APR 2024 I&amp;E YTD'!$F$230</definedName>
    <definedName name="QB_ROW_51020" localSheetId="3" hidden="1">'APR 2024 Gen Ledger'!$C$31</definedName>
    <definedName name="QB_ROW_510240" localSheetId="5" hidden="1">'APR 2024 BVA'!$E$296</definedName>
    <definedName name="QB_ROW_510240" localSheetId="1" hidden="1">'APR 2024 I&amp;E MTD'!$E$282</definedName>
    <definedName name="QB_ROW_510240" localSheetId="2" hidden="1">'APR 2024 I&amp;E YTD'!$E$296</definedName>
    <definedName name="QB_ROW_511250" localSheetId="5" hidden="1">'APR 2024 BVA'!$F$46</definedName>
    <definedName name="QB_ROW_511250" localSheetId="1" hidden="1">'APR 2024 I&amp;E MTD'!$F$46</definedName>
    <definedName name="QB_ROW_511250" localSheetId="2" hidden="1">'APR 2024 I&amp;E YTD'!$F$46</definedName>
    <definedName name="QB_ROW_512040" localSheetId="5" hidden="1">'APR 2024 BVA'!$E$42</definedName>
    <definedName name="QB_ROW_512040" localSheetId="1" hidden="1">'APR 2024 I&amp;E MTD'!$E$42</definedName>
    <definedName name="QB_ROW_512040" localSheetId="2" hidden="1">'APR 2024 I&amp;E YTD'!$E$42</definedName>
    <definedName name="QB_ROW_512340" localSheetId="5" hidden="1">'APR 2024 BVA'!$E$47</definedName>
    <definedName name="QB_ROW_512340" localSheetId="1" hidden="1">'APR 2024 I&amp;E MTD'!$E$47</definedName>
    <definedName name="QB_ROW_512340" localSheetId="2" hidden="1">'APR 2024 I&amp;E YTD'!$E$47</definedName>
    <definedName name="QB_ROW_51250" localSheetId="5" hidden="1">'APR 2024 BVA'!$F$23</definedName>
    <definedName name="QB_ROW_51250" localSheetId="1" hidden="1">'APR 2024 I&amp;E MTD'!$F$23</definedName>
    <definedName name="QB_ROW_51250" localSheetId="2" hidden="1">'APR 2024 I&amp;E YTD'!$F$23</definedName>
    <definedName name="QB_ROW_51320" localSheetId="3" hidden="1">'APR 2024 Gen Ledger'!$C$39</definedName>
    <definedName name="QB_ROW_513240" localSheetId="5" hidden="1">'APR 2024 BVA'!$E$6</definedName>
    <definedName name="QB_ROW_513240" localSheetId="1" hidden="1">'APR 2024 I&amp;E MTD'!$E$6</definedName>
    <definedName name="QB_ROW_513240" localSheetId="2" hidden="1">'APR 2024 I&amp;E YTD'!$E$6</definedName>
    <definedName name="QB_ROW_514250" localSheetId="5" hidden="1">'APR 2024 BVA'!$F$16</definedName>
    <definedName name="QB_ROW_514250" localSheetId="1" hidden="1">'APR 2024 I&amp;E MTD'!$F$16</definedName>
    <definedName name="QB_ROW_514250" localSheetId="2" hidden="1">'APR 2024 I&amp;E YTD'!$F$16</definedName>
    <definedName name="QB_ROW_515250" localSheetId="5" hidden="1">'APR 2024 BVA'!$F$15</definedName>
    <definedName name="QB_ROW_515250" localSheetId="1" hidden="1">'APR 2024 I&amp;E MTD'!$F$15</definedName>
    <definedName name="QB_ROW_515250" localSheetId="2" hidden="1">'APR 2024 I&amp;E YTD'!$F$15</definedName>
    <definedName name="QB_ROW_516020" localSheetId="3" hidden="1">'APR 2024 Gen Ledger'!$C$16</definedName>
    <definedName name="QB_ROW_516250" localSheetId="5" hidden="1">'APR 2024 BVA'!$F$14</definedName>
    <definedName name="QB_ROW_516250" localSheetId="1" hidden="1">'APR 2024 I&amp;E MTD'!$F$14</definedName>
    <definedName name="QB_ROW_516250" localSheetId="2" hidden="1">'APR 2024 I&amp;E YTD'!$F$14</definedName>
    <definedName name="QB_ROW_516320" localSheetId="3" hidden="1">'APR 2024 Gen Ledger'!$C$18</definedName>
    <definedName name="QB_ROW_517250" localSheetId="5" hidden="1">'APR 2024 BVA'!$F$13</definedName>
    <definedName name="QB_ROW_517250" localSheetId="1" hidden="1">'APR 2024 I&amp;E MTD'!$F$13</definedName>
    <definedName name="QB_ROW_517250" localSheetId="2" hidden="1">'APR 2024 I&amp;E YTD'!$F$13</definedName>
    <definedName name="QB_ROW_518250" localSheetId="0" hidden="1">'APR 2024 Balance Sheet'!$F$48</definedName>
    <definedName name="QB_ROW_519040" localSheetId="3" hidden="1">'APR 2024 Gen Ledger'!$E$191</definedName>
    <definedName name="QB_ROW_519270" localSheetId="5" hidden="1">'APR 2024 BVA'!$H$97</definedName>
    <definedName name="QB_ROW_519270" localSheetId="1" hidden="1">'APR 2024 I&amp;E MTD'!$H$97</definedName>
    <definedName name="QB_ROW_519270" localSheetId="2" hidden="1">'APR 2024 I&amp;E YTD'!$H$97</definedName>
    <definedName name="QB_ROW_519340" localSheetId="3" hidden="1">'APR 2024 Gen Ledger'!$E$198</definedName>
    <definedName name="QB_ROW_520260" localSheetId="5" hidden="1">'APR 2024 BVA'!$G$70</definedName>
    <definedName name="QB_ROW_520260" localSheetId="1" hidden="1">'APR 2024 I&amp;E MTD'!$G$70</definedName>
    <definedName name="QB_ROW_520260" localSheetId="2" hidden="1">'APR 2024 I&amp;E YTD'!$G$70</definedName>
    <definedName name="QB_ROW_521250" localSheetId="5" hidden="1">'APR 2024 BVA'!$F$229</definedName>
    <definedName name="QB_ROW_521250" localSheetId="1" hidden="1">'APR 2024 I&amp;E MTD'!$F$221</definedName>
    <definedName name="QB_ROW_521250" localSheetId="2" hidden="1">'APR 2024 I&amp;E YTD'!$F$229</definedName>
    <definedName name="QB_ROW_523040" localSheetId="3" hidden="1">'APR 2024 Gen Ledger'!$E$129</definedName>
    <definedName name="QB_ROW_523270" localSheetId="5" hidden="1">'APR 2024 BVA'!$H$81</definedName>
    <definedName name="QB_ROW_523270" localSheetId="1" hidden="1">'APR 2024 I&amp;E MTD'!$H$81</definedName>
    <definedName name="QB_ROW_523270" localSheetId="2" hidden="1">'APR 2024 I&amp;E YTD'!$H$81</definedName>
    <definedName name="QB_ROW_523340" localSheetId="3" hidden="1">'APR 2024 Gen Ledger'!$E$134</definedName>
    <definedName name="QB_ROW_524240" localSheetId="5" hidden="1">'APR 2024 BVA'!$E$41</definedName>
    <definedName name="QB_ROW_524240" localSheetId="1" hidden="1">'APR 2024 I&amp;E MTD'!$E$41</definedName>
    <definedName name="QB_ROW_524240" localSheetId="2" hidden="1">'APR 2024 I&amp;E YTD'!$E$41</definedName>
    <definedName name="QB_ROW_525020" localSheetId="3" hidden="1">'APR 2024 Gen Ledger'!$C$458</definedName>
    <definedName name="QB_ROW_525250" localSheetId="5" hidden="1">'APR 2024 BVA'!$F$228</definedName>
    <definedName name="QB_ROW_525250" localSheetId="1" hidden="1">'APR 2024 I&amp;E MTD'!$F$220</definedName>
    <definedName name="QB_ROW_525250" localSheetId="2" hidden="1">'APR 2024 I&amp;E YTD'!$F$228</definedName>
    <definedName name="QB_ROW_525320" localSheetId="3" hidden="1">'APR 2024 Gen Ledger'!$C$472</definedName>
    <definedName name="QB_ROW_5260" localSheetId="5" hidden="1">'APR 2024 BVA'!$G$76</definedName>
    <definedName name="QB_ROW_5260" localSheetId="1" hidden="1">'APR 2024 I&amp;E MTD'!$G$76</definedName>
    <definedName name="QB_ROW_5260" localSheetId="2" hidden="1">'APR 2024 I&amp;E YTD'!$G$76</definedName>
    <definedName name="QB_ROW_527240" localSheetId="5" hidden="1">'APR 2024 BVA'!$E$5</definedName>
    <definedName name="QB_ROW_527240" localSheetId="1" hidden="1">'APR 2024 I&amp;E MTD'!$E$5</definedName>
    <definedName name="QB_ROW_527240" localSheetId="2" hidden="1">'APR 2024 I&amp;E YTD'!$E$5</definedName>
    <definedName name="QB_ROW_528240" localSheetId="5" hidden="1">'APR 2024 BVA'!$E$263</definedName>
    <definedName name="QB_ROW_528240" localSheetId="1" hidden="1">'APR 2024 I&amp;E MTD'!$E$252</definedName>
    <definedName name="QB_ROW_528240" localSheetId="2" hidden="1">'APR 2024 I&amp;E YTD'!$E$263</definedName>
    <definedName name="QB_ROW_529040" localSheetId="5" hidden="1">'APR 2024 BVA'!$E$257</definedName>
    <definedName name="QB_ROW_529040" localSheetId="1" hidden="1">'APR 2024 I&amp;E MTD'!$E$246</definedName>
    <definedName name="QB_ROW_529040" localSheetId="2" hidden="1">'APR 2024 I&amp;E YTD'!$E$257</definedName>
    <definedName name="QB_ROW_529340" localSheetId="5" hidden="1">'APR 2024 BVA'!$E$262</definedName>
    <definedName name="QB_ROW_529340" localSheetId="1" hidden="1">'APR 2024 I&amp;E MTD'!$E$251</definedName>
    <definedName name="QB_ROW_529340" localSheetId="2" hidden="1">'APR 2024 I&amp;E YTD'!$E$262</definedName>
    <definedName name="QB_ROW_530250" localSheetId="5" hidden="1">'APR 2024 BVA'!$F$261</definedName>
    <definedName name="QB_ROW_530250" localSheetId="1" hidden="1">'APR 2024 I&amp;E MTD'!$F$250</definedName>
    <definedName name="QB_ROW_530250" localSheetId="2" hidden="1">'APR 2024 I&amp;E YTD'!$F$261</definedName>
    <definedName name="QB_ROW_53030" localSheetId="3" hidden="1">'APR 2024 Gen Ledger'!$D$288</definedName>
    <definedName name="QB_ROW_53060" localSheetId="5" hidden="1">'APR 2024 BVA'!$G$128</definedName>
    <definedName name="QB_ROW_53060" localSheetId="1" hidden="1">'APR 2024 I&amp;E MTD'!$G$125</definedName>
    <definedName name="QB_ROW_53060" localSheetId="2" hidden="1">'APR 2024 I&amp;E YTD'!$G$128</definedName>
    <definedName name="QB_ROW_5311" localSheetId="0" hidden="1">'APR 2024 Balance Sheet'!$B$30</definedName>
    <definedName name="QB_ROW_531250" localSheetId="5" hidden="1">'APR 2024 BVA'!$F$260</definedName>
    <definedName name="QB_ROW_531250" localSheetId="1" hidden="1">'APR 2024 I&amp;E MTD'!$F$249</definedName>
    <definedName name="QB_ROW_531250" localSheetId="2" hidden="1">'APR 2024 I&amp;E YTD'!$F$260</definedName>
    <definedName name="QB_ROW_532250" localSheetId="5" hidden="1">'APR 2024 BVA'!$F$259</definedName>
    <definedName name="QB_ROW_532250" localSheetId="1" hidden="1">'APR 2024 I&amp;E MTD'!$F$248</definedName>
    <definedName name="QB_ROW_532250" localSheetId="2" hidden="1">'APR 2024 I&amp;E YTD'!$F$259</definedName>
    <definedName name="QB_ROW_53270" localSheetId="5" hidden="1">'APR 2024 BVA'!$H$134</definedName>
    <definedName name="QB_ROW_53270" localSheetId="2" hidden="1">'APR 2024 I&amp;E YTD'!$H$134</definedName>
    <definedName name="QB_ROW_5330" localSheetId="3" hidden="1">'APR 2024 Gen Ledger'!$D$120</definedName>
    <definedName name="QB_ROW_533250" localSheetId="5" hidden="1">'APR 2024 BVA'!$F$258</definedName>
    <definedName name="QB_ROW_533250" localSheetId="1" hidden="1">'APR 2024 I&amp;E MTD'!$F$247</definedName>
    <definedName name="QB_ROW_533250" localSheetId="2" hidden="1">'APR 2024 I&amp;E YTD'!$F$258</definedName>
    <definedName name="QB_ROW_53330" localSheetId="3" hidden="1">'APR 2024 Gen Ledger'!$D$311</definedName>
    <definedName name="QB_ROW_53360" localSheetId="5" hidden="1">'APR 2024 BVA'!$G$135</definedName>
    <definedName name="QB_ROW_53360" localSheetId="1" hidden="1">'APR 2024 I&amp;E MTD'!$G$131</definedName>
    <definedName name="QB_ROW_53360" localSheetId="2" hidden="1">'APR 2024 I&amp;E YTD'!$G$135</definedName>
    <definedName name="QB_ROW_536240" localSheetId="5" hidden="1">'APR 2024 BVA'!$E$256</definedName>
    <definedName name="QB_ROW_536240" localSheetId="1" hidden="1">'APR 2024 I&amp;E MTD'!$E$245</definedName>
    <definedName name="QB_ROW_536240" localSheetId="2" hidden="1">'APR 2024 I&amp;E YTD'!$E$256</definedName>
    <definedName name="QB_ROW_537020" localSheetId="3" hidden="1">'APR 2024 Gen Ledger'!$C$482</definedName>
    <definedName name="QB_ROW_537040" localSheetId="5" hidden="1">'APR 2024 BVA'!$E$248</definedName>
    <definedName name="QB_ROW_537040" localSheetId="1" hidden="1">'APR 2024 I&amp;E MTD'!$E$237</definedName>
    <definedName name="QB_ROW_537040" localSheetId="2" hidden="1">'APR 2024 I&amp;E YTD'!$E$248</definedName>
    <definedName name="QB_ROW_537250" localSheetId="5" hidden="1">'APR 2024 BVA'!$F$254</definedName>
    <definedName name="QB_ROW_537250" localSheetId="1" hidden="1">'APR 2024 I&amp;E MTD'!$F$243</definedName>
    <definedName name="QB_ROW_537250" localSheetId="2" hidden="1">'APR 2024 I&amp;E YTD'!$F$254</definedName>
    <definedName name="QB_ROW_537320" localSheetId="3" hidden="1">'APR 2024 Gen Ledger'!$C$486</definedName>
    <definedName name="QB_ROW_537340" localSheetId="5" hidden="1">'APR 2024 BVA'!$E$255</definedName>
    <definedName name="QB_ROW_537340" localSheetId="1" hidden="1">'APR 2024 I&amp;E MTD'!$E$244</definedName>
    <definedName name="QB_ROW_537340" localSheetId="2" hidden="1">'APR 2024 I&amp;E YTD'!$E$255</definedName>
    <definedName name="QB_ROW_538030" localSheetId="3" hidden="1">'APR 2024 Gen Ledger'!$D$483</definedName>
    <definedName name="QB_ROW_538250" localSheetId="5" hidden="1">'APR 2024 BVA'!$F$253</definedName>
    <definedName name="QB_ROW_538250" localSheetId="1" hidden="1">'APR 2024 I&amp;E MTD'!$F$242</definedName>
    <definedName name="QB_ROW_538250" localSheetId="2" hidden="1">'APR 2024 I&amp;E YTD'!$F$253</definedName>
    <definedName name="QB_ROW_538330" localSheetId="3" hidden="1">'APR 2024 Gen Ledger'!$D$485</definedName>
    <definedName name="QB_ROW_539250" localSheetId="5" hidden="1">'APR 2024 BVA'!$F$252</definedName>
    <definedName name="QB_ROW_539250" localSheetId="1" hidden="1">'APR 2024 I&amp;E MTD'!$F$241</definedName>
    <definedName name="QB_ROW_539250" localSheetId="2" hidden="1">'APR 2024 I&amp;E YTD'!$F$252</definedName>
    <definedName name="QB_ROW_54020" localSheetId="3" hidden="1">'APR 2024 Gen Ledger'!$C$438</definedName>
    <definedName name="QB_ROW_540250" localSheetId="5" hidden="1">'APR 2024 BVA'!$F$251</definedName>
    <definedName name="QB_ROW_540250" localSheetId="1" hidden="1">'APR 2024 I&amp;E MTD'!$F$240</definedName>
    <definedName name="QB_ROW_540250" localSheetId="2" hidden="1">'APR 2024 I&amp;E YTD'!$F$251</definedName>
    <definedName name="QB_ROW_54030" localSheetId="3" hidden="1">'APR 2024 Gen Ledger'!$D$452</definedName>
    <definedName name="QB_ROW_54050" localSheetId="5" hidden="1">'APR 2024 BVA'!$F$221</definedName>
    <definedName name="QB_ROW_54050" localSheetId="1" hidden="1">'APR 2024 I&amp;E MTD'!$F$213</definedName>
    <definedName name="QB_ROW_54050" localSheetId="2" hidden="1">'APR 2024 I&amp;E YTD'!$F$221</definedName>
    <definedName name="QB_ROW_541250" localSheetId="5" hidden="1">'APR 2024 BVA'!$F$250</definedName>
    <definedName name="QB_ROW_541250" localSheetId="1" hidden="1">'APR 2024 I&amp;E MTD'!$F$239</definedName>
    <definedName name="QB_ROW_541250" localSheetId="2" hidden="1">'APR 2024 I&amp;E YTD'!$F$250</definedName>
    <definedName name="QB_ROW_54260" localSheetId="5" hidden="1">'APR 2024 BVA'!$G$224</definedName>
    <definedName name="QB_ROW_54260" localSheetId="1" hidden="1">'APR 2024 I&amp;E MTD'!$G$216</definedName>
    <definedName name="QB_ROW_54260" localSheetId="2" hidden="1">'APR 2024 I&amp;E YTD'!$G$224</definedName>
    <definedName name="QB_ROW_54320" localSheetId="3" hidden="1">'APR 2024 Gen Ledger'!$C$455</definedName>
    <definedName name="QB_ROW_54330" localSheetId="3" hidden="1">'APR 2024 Gen Ledger'!$D$454</definedName>
    <definedName name="QB_ROW_54350" localSheetId="5" hidden="1">'APR 2024 BVA'!$F$225</definedName>
    <definedName name="QB_ROW_54350" localSheetId="1" hidden="1">'APR 2024 I&amp;E MTD'!$F$217</definedName>
    <definedName name="QB_ROW_54350" localSheetId="2" hidden="1">'APR 2024 I&amp;E YTD'!$F$225</definedName>
    <definedName name="QB_ROW_545030" localSheetId="3" hidden="1">'APR 2024 Gen Ledger'!$D$373</definedName>
    <definedName name="QB_ROW_545260" localSheetId="5" hidden="1">'APR 2024 BVA'!$G$179</definedName>
    <definedName name="QB_ROW_545260" localSheetId="1" hidden="1">'APR 2024 I&amp;E MTD'!$G$172</definedName>
    <definedName name="QB_ROW_545260" localSheetId="2" hidden="1">'APR 2024 I&amp;E YTD'!$G$179</definedName>
    <definedName name="QB_ROW_545330" localSheetId="3" hidden="1">'APR 2024 Gen Ledger'!$D$375</definedName>
    <definedName name="QB_ROW_546240" localSheetId="0" hidden="1">'APR 2024 Balance Sheet'!$E$6</definedName>
    <definedName name="QB_ROW_547250" localSheetId="5" hidden="1">'APR 2024 BVA'!$F$44</definedName>
    <definedName name="QB_ROW_547250" localSheetId="1" hidden="1">'APR 2024 I&amp;E MTD'!$F$44</definedName>
    <definedName name="QB_ROW_547250" localSheetId="2" hidden="1">'APR 2024 I&amp;E YTD'!$F$44</definedName>
    <definedName name="QB_ROW_548250" localSheetId="5" hidden="1">'APR 2024 BVA'!$F$43</definedName>
    <definedName name="QB_ROW_548250" localSheetId="1" hidden="1">'APR 2024 I&amp;E MTD'!$F$43</definedName>
    <definedName name="QB_ROW_548250" localSheetId="2" hidden="1">'APR 2024 I&amp;E YTD'!$F$43</definedName>
    <definedName name="QB_ROW_549260" localSheetId="5" hidden="1">'APR 2024 BVA'!$G$178</definedName>
    <definedName name="QB_ROW_549260" localSheetId="1" hidden="1">'APR 2024 I&amp;E MTD'!$G$171</definedName>
    <definedName name="QB_ROW_549260" localSheetId="2" hidden="1">'APR 2024 I&amp;E YTD'!$G$178</definedName>
    <definedName name="QB_ROW_55020" localSheetId="3" hidden="1">'APR 2024 Gen Ledger'!$C$22</definedName>
    <definedName name="QB_ROW_550240" localSheetId="5" hidden="1">'APR 2024 BVA'!$E$295</definedName>
    <definedName name="QB_ROW_550240" localSheetId="1" hidden="1">'APR 2024 I&amp;E MTD'!$E$281</definedName>
    <definedName name="QB_ROW_550240" localSheetId="2" hidden="1">'APR 2024 I&amp;E YTD'!$E$295</definedName>
    <definedName name="QB_ROW_551240" localSheetId="5" hidden="1">'APR 2024 BVA'!$E$294</definedName>
    <definedName name="QB_ROW_551240" localSheetId="1" hidden="1">'APR 2024 I&amp;E MTD'!$E$280</definedName>
    <definedName name="QB_ROW_551240" localSheetId="2" hidden="1">'APR 2024 I&amp;E YTD'!$E$294</definedName>
    <definedName name="QB_ROW_552240" localSheetId="5" hidden="1">'APR 2024 BVA'!$E$293</definedName>
    <definedName name="QB_ROW_552240" localSheetId="1" hidden="1">'APR 2024 I&amp;E MTD'!$E$279</definedName>
    <definedName name="QB_ROW_552240" localSheetId="2" hidden="1">'APR 2024 I&amp;E YTD'!$E$293</definedName>
    <definedName name="QB_ROW_55250" localSheetId="5" hidden="1">'APR 2024 BVA'!$F$19</definedName>
    <definedName name="QB_ROW_55250" localSheetId="1" hidden="1">'APR 2024 I&amp;E MTD'!$F$19</definedName>
    <definedName name="QB_ROW_55250" localSheetId="2" hidden="1">'APR 2024 I&amp;E YTD'!$F$19</definedName>
    <definedName name="QB_ROW_55320" localSheetId="3" hidden="1">'APR 2024 Gen Ledger'!$C$25</definedName>
    <definedName name="QB_ROW_554260" localSheetId="5" hidden="1">'APR 2024 BVA'!$G$177</definedName>
    <definedName name="QB_ROW_554260" localSheetId="2" hidden="1">'APR 2024 I&amp;E YTD'!$G$177</definedName>
    <definedName name="QB_ROW_555020" localSheetId="3" hidden="1">'APR 2024 Gen Ledger'!$C$493</definedName>
    <definedName name="QB_ROW_555240" localSheetId="5" hidden="1">'APR 2024 BVA'!$E$286</definedName>
    <definedName name="QB_ROW_555240" localSheetId="1" hidden="1">'APR 2024 I&amp;E MTD'!$E$272</definedName>
    <definedName name="QB_ROW_555240" localSheetId="2" hidden="1">'APR 2024 I&amp;E YTD'!$E$286</definedName>
    <definedName name="QB_ROW_555320" localSheetId="3" hidden="1">'APR 2024 Gen Ledger'!$C$496</definedName>
    <definedName name="QB_ROW_556020" localSheetId="3" hidden="1">'APR 2024 Gen Ledger'!$C$489</definedName>
    <definedName name="QB_ROW_556240" localSheetId="5" hidden="1">'APR 2024 BVA'!$E$285</definedName>
    <definedName name="QB_ROW_556240" localSheetId="1" hidden="1">'APR 2024 I&amp;E MTD'!$E$271</definedName>
    <definedName name="QB_ROW_556240" localSheetId="2" hidden="1">'APR 2024 I&amp;E YTD'!$E$285</definedName>
    <definedName name="QB_ROW_556320" localSheetId="3" hidden="1">'APR 2024 Gen Ledger'!$C$492</definedName>
    <definedName name="QB_ROW_559240" localSheetId="5" hidden="1">'APR 2024 BVA'!$E$245</definedName>
    <definedName name="QB_ROW_559240" localSheetId="2" hidden="1">'APR 2024 I&amp;E YTD'!$E$245</definedName>
    <definedName name="QB_ROW_560240" localSheetId="5" hidden="1">'APR 2024 BVA'!$E$281</definedName>
    <definedName name="QB_ROW_560240" localSheetId="2" hidden="1">'APR 2024 I&amp;E YTD'!$E$281</definedName>
    <definedName name="QB_ROW_56030" localSheetId="3" hidden="1">'APR 2024 Gen Ledger'!$D$439</definedName>
    <definedName name="QB_ROW_56260" localSheetId="5" hidden="1">'APR 2024 BVA'!$G$222</definedName>
    <definedName name="QB_ROW_56260" localSheetId="1" hidden="1">'APR 2024 I&amp;E MTD'!$G$214</definedName>
    <definedName name="QB_ROW_56260" localSheetId="2" hidden="1">'APR 2024 I&amp;E YTD'!$G$222</definedName>
    <definedName name="QB_ROW_56330" localSheetId="3" hidden="1">'APR 2024 Gen Ledger'!$D$451</definedName>
    <definedName name="QB_ROW_57260" localSheetId="5" hidden="1">'APR 2024 BVA'!$G$223</definedName>
    <definedName name="QB_ROW_57260" localSheetId="1" hidden="1">'APR 2024 I&amp;E MTD'!$G$215</definedName>
    <definedName name="QB_ROW_57260" localSheetId="2" hidden="1">'APR 2024 I&amp;E YTD'!$G$223</definedName>
    <definedName name="QB_ROW_58030" localSheetId="3" hidden="1">'APR 2024 Gen Ledger'!$D$312</definedName>
    <definedName name="QB_ROW_58060" localSheetId="5" hidden="1">'APR 2024 BVA'!$G$136</definedName>
    <definedName name="QB_ROW_58060" localSheetId="1" hidden="1">'APR 2024 I&amp;E MTD'!$G$132</definedName>
    <definedName name="QB_ROW_58060" localSheetId="2" hidden="1">'APR 2024 I&amp;E YTD'!$G$136</definedName>
    <definedName name="QB_ROW_58330" localSheetId="3" hidden="1">'APR 2024 Gen Ledger'!$D$336</definedName>
    <definedName name="QB_ROW_58360" localSheetId="5" hidden="1">'APR 2024 BVA'!$G$144</definedName>
    <definedName name="QB_ROW_58360" localSheetId="1" hidden="1">'APR 2024 I&amp;E MTD'!$G$140</definedName>
    <definedName name="QB_ROW_58360" localSheetId="2" hidden="1">'APR 2024 I&amp;E YTD'!$G$144</definedName>
    <definedName name="QB_ROW_59040" localSheetId="3" hidden="1">'APR 2024 Gen Ledger'!$E$313</definedName>
    <definedName name="QB_ROW_59070" localSheetId="5" hidden="1">'APR 2024 BVA'!$H$137</definedName>
    <definedName name="QB_ROW_59070" localSheetId="1" hidden="1">'APR 2024 I&amp;E MTD'!$H$133</definedName>
    <definedName name="QB_ROW_59070" localSheetId="2" hidden="1">'APR 2024 I&amp;E YTD'!$H$137</definedName>
    <definedName name="QB_ROW_59340" localSheetId="3" hidden="1">'APR 2024 Gen Ledger'!$E$325</definedName>
    <definedName name="QB_ROW_59370" localSheetId="5" hidden="1">'APR 2024 BVA'!$H$141</definedName>
    <definedName name="QB_ROW_59370" localSheetId="1" hidden="1">'APR 2024 I&amp;E MTD'!$H$137</definedName>
    <definedName name="QB_ROW_59370" localSheetId="2" hidden="1">'APR 2024 I&amp;E YTD'!$H$141</definedName>
    <definedName name="QB_ROW_6040" localSheetId="0" hidden="1">'APR 2024 Balance Sheet'!$E$47</definedName>
    <definedName name="QB_ROW_61010" localSheetId="3" hidden="1">'APR 2024 Gen Ledger'!$B$5</definedName>
    <definedName name="QB_ROW_61240" localSheetId="5" hidden="1">'APR 2024 BVA'!$E$11</definedName>
    <definedName name="QB_ROW_61240" localSheetId="1" hidden="1">'APR 2024 I&amp;E MTD'!$E$11</definedName>
    <definedName name="QB_ROW_61240" localSheetId="2" hidden="1">'APR 2024 I&amp;E YTD'!$E$11</definedName>
    <definedName name="QB_ROW_61310" localSheetId="3" hidden="1">'APR 2024 Gen Ledger'!$B$14</definedName>
    <definedName name="QB_ROW_62010" localSheetId="3" hidden="1">'APR 2024 Gen Ledger'!$B$481</definedName>
    <definedName name="QB_ROW_62030" localSheetId="5" hidden="1">'APR 2024 BVA'!$D$247</definedName>
    <definedName name="QB_ROW_62030" localSheetId="1" hidden="1">'APR 2024 I&amp;E MTD'!$D$236</definedName>
    <definedName name="QB_ROW_62030" localSheetId="2" hidden="1">'APR 2024 I&amp;E YTD'!$D$247</definedName>
    <definedName name="QB_ROW_62310" localSheetId="3" hidden="1">'APR 2024 Gen Ledger'!$B$487</definedName>
    <definedName name="QB_ROW_62330" localSheetId="5" hidden="1">'APR 2024 BVA'!$D$277</definedName>
    <definedName name="QB_ROW_62330" localSheetId="1" hidden="1">'APR 2024 I&amp;E MTD'!$D$266</definedName>
    <definedName name="QB_ROW_62330" localSheetId="2" hidden="1">'APR 2024 I&amp;E YTD'!$D$277</definedName>
    <definedName name="QB_ROW_6250" localSheetId="0" hidden="1">'APR 2024 Balance Sheet'!$F$52</definedName>
    <definedName name="QB_ROW_63010" localSheetId="3" hidden="1">'APR 2024 Gen Ledger'!$B$488</definedName>
    <definedName name="QB_ROW_63020" localSheetId="3" hidden="1">'APR 2024 Gen Ledger'!$C$505</definedName>
    <definedName name="QB_ROW_63030" localSheetId="5" hidden="1">'APR 2024 BVA'!$D$284</definedName>
    <definedName name="QB_ROW_63030" localSheetId="1" hidden="1">'APR 2024 I&amp;E MTD'!$D$270</definedName>
    <definedName name="QB_ROW_63030" localSheetId="2" hidden="1">'APR 2024 I&amp;E YTD'!$D$284</definedName>
    <definedName name="QB_ROW_63240" localSheetId="5" hidden="1">'APR 2024 BVA'!$E$290</definedName>
    <definedName name="QB_ROW_63240" localSheetId="1" hidden="1">'APR 2024 I&amp;E MTD'!$E$276</definedName>
    <definedName name="QB_ROW_63240" localSheetId="2" hidden="1">'APR 2024 I&amp;E YTD'!$E$290</definedName>
    <definedName name="QB_ROW_63310" localSheetId="3" hidden="1">'APR 2024 Gen Ledger'!$B$508</definedName>
    <definedName name="QB_ROW_63320" localSheetId="3" hidden="1">'APR 2024 Gen Ledger'!$C$507</definedName>
    <definedName name="QB_ROW_63330" localSheetId="5" hidden="1">'APR 2024 BVA'!$D$291</definedName>
    <definedName name="QB_ROW_63330" localSheetId="1" hidden="1">'APR 2024 I&amp;E MTD'!$D$277</definedName>
    <definedName name="QB_ROW_63330" localSheetId="2" hidden="1">'APR 2024 I&amp;E YTD'!$D$291</definedName>
    <definedName name="QB_ROW_6340" localSheetId="0" hidden="1">'APR 2024 Balance Sheet'!$E$53</definedName>
    <definedName name="QB_ROW_64020" localSheetId="3" hidden="1">'APR 2024 Gen Ledger'!$C$59</definedName>
    <definedName name="QB_ROW_64250" localSheetId="5" hidden="1">'APR 2024 BVA'!$F$29</definedName>
    <definedName name="QB_ROW_64250" localSheetId="1" hidden="1">'APR 2024 I&amp;E MTD'!$F$29</definedName>
    <definedName name="QB_ROW_64250" localSheetId="2" hidden="1">'APR 2024 I&amp;E YTD'!$F$29</definedName>
    <definedName name="QB_ROW_64320" localSheetId="3" hidden="1">'APR 2024 Gen Ledger'!$C$64</definedName>
    <definedName name="QB_ROW_7001" localSheetId="0" hidden="1">'APR 2024 Balance Sheet'!$A$32</definedName>
    <definedName name="QB_ROW_70010" localSheetId="3" hidden="1">'APR 2024 Gen Ledger'!$B$15</definedName>
    <definedName name="QB_ROW_70020" localSheetId="3" hidden="1">'APR 2024 Gen Ledger'!$C$65</definedName>
    <definedName name="QB_ROW_70040" localSheetId="5" hidden="1">'APR 2024 BVA'!$E$12</definedName>
    <definedName name="QB_ROW_70040" localSheetId="1" hidden="1">'APR 2024 I&amp;E MTD'!$E$12</definedName>
    <definedName name="QB_ROW_70040" localSheetId="2" hidden="1">'APR 2024 I&amp;E YTD'!$E$12</definedName>
    <definedName name="QB_ROW_70250" localSheetId="5" hidden="1">'APR 2024 BVA'!$F$33</definedName>
    <definedName name="QB_ROW_70250" localSheetId="1" hidden="1">'APR 2024 I&amp;E MTD'!$F$33</definedName>
    <definedName name="QB_ROW_70250" localSheetId="2" hidden="1">'APR 2024 I&amp;E YTD'!$F$33</definedName>
    <definedName name="QB_ROW_70310" localSheetId="3" hidden="1">'APR 2024 Gen Ledger'!$B$71</definedName>
    <definedName name="QB_ROW_70320" localSheetId="3" hidden="1">'APR 2024 Gen Ledger'!$C$70</definedName>
    <definedName name="QB_ROW_70340" localSheetId="5" hidden="1">'APR 2024 BVA'!$E$34</definedName>
    <definedName name="QB_ROW_70340" localSheetId="1" hidden="1">'APR 2024 I&amp;E MTD'!$E$34</definedName>
    <definedName name="QB_ROW_70340" localSheetId="2" hidden="1">'APR 2024 I&amp;E YTD'!$E$34</definedName>
    <definedName name="QB_ROW_72020" localSheetId="3" hidden="1">'APR 2024 Gen Ledger'!$C$19</definedName>
    <definedName name="QB_ROW_72250" localSheetId="5" hidden="1">'APR 2024 BVA'!$F$18</definedName>
    <definedName name="QB_ROW_72250" localSheetId="1" hidden="1">'APR 2024 I&amp;E MTD'!$F$18</definedName>
    <definedName name="QB_ROW_72250" localSheetId="2" hidden="1">'APR 2024 I&amp;E YTD'!$F$18</definedName>
    <definedName name="QB_ROW_72320" localSheetId="3" hidden="1">'APR 2024 Gen Ledger'!$C$21</definedName>
    <definedName name="QB_ROW_7301" localSheetId="0" hidden="1">'APR 2024 Balance Sheet'!$A$71</definedName>
    <definedName name="QB_ROW_75030" localSheetId="3" hidden="1">'APR 2024 Gen Ledger'!$D$102</definedName>
    <definedName name="QB_ROW_75260" localSheetId="5" hidden="1">'APR 2024 BVA'!$G$66</definedName>
    <definedName name="QB_ROW_75260" localSheetId="1" hidden="1">'APR 2024 I&amp;E MTD'!$G$66</definedName>
    <definedName name="QB_ROW_75260" localSheetId="2" hidden="1">'APR 2024 I&amp;E YTD'!$G$66</definedName>
    <definedName name="QB_ROW_75330" localSheetId="3" hidden="1">'APR 2024 Gen Ledger'!$D$104</definedName>
    <definedName name="QB_ROW_76020" localSheetId="3" hidden="1">'APR 2024 Gen Ledger'!$C$73</definedName>
    <definedName name="QB_ROW_76250" localSheetId="5" hidden="1">'APR 2024 BVA'!$F$49</definedName>
    <definedName name="QB_ROW_76250" localSheetId="1" hidden="1">'APR 2024 I&amp;E MTD'!$F$49</definedName>
    <definedName name="QB_ROW_76250" localSheetId="2" hidden="1">'APR 2024 I&amp;E YTD'!$F$49</definedName>
    <definedName name="QB_ROW_76320" localSheetId="3" hidden="1">'APR 2024 Gen Ledger'!$C$76</definedName>
    <definedName name="QB_ROW_77260" localSheetId="5" hidden="1">'APR 2024 BVA'!$G$113</definedName>
    <definedName name="QB_ROW_77260" localSheetId="1" hidden="1">'APR 2024 I&amp;E MTD'!$G$113</definedName>
    <definedName name="QB_ROW_77260" localSheetId="2" hidden="1">'APR 2024 I&amp;E YTD'!$G$113</definedName>
    <definedName name="QB_ROW_80050" localSheetId="3" hidden="1">'APR 2024 Gen Ledger'!$F$136</definedName>
    <definedName name="QB_ROW_8011" localSheetId="0" hidden="1">'APR 2024 Balance Sheet'!$B$33</definedName>
    <definedName name="QB_ROW_80280" localSheetId="5" hidden="1">'APR 2024 BVA'!$I$83</definedName>
    <definedName name="QB_ROW_80280" localSheetId="1" hidden="1">'APR 2024 I&amp;E MTD'!$I$83</definedName>
    <definedName name="QB_ROW_80280" localSheetId="2" hidden="1">'APR 2024 I&amp;E YTD'!$I$83</definedName>
    <definedName name="QB_ROW_80350" localSheetId="3" hidden="1">'APR 2024 Gen Ledger'!$F$141</definedName>
    <definedName name="QB_ROW_82030" localSheetId="3" hidden="1">'APR 2024 Gen Ledger'!$D$128</definedName>
    <definedName name="QB_ROW_82060" localSheetId="5" hidden="1">'APR 2024 BVA'!$G$80</definedName>
    <definedName name="QB_ROW_82060" localSheetId="1" hidden="1">'APR 2024 I&amp;E MTD'!$G$80</definedName>
    <definedName name="QB_ROW_82060" localSheetId="2" hidden="1">'APR 2024 I&amp;E YTD'!$G$80</definedName>
    <definedName name="QB_ROW_82330" localSheetId="3" hidden="1">'APR 2024 Gen Ledger'!$D$181</definedName>
    <definedName name="QB_ROW_82360" localSheetId="5" hidden="1">'APR 2024 BVA'!$G$94</definedName>
    <definedName name="QB_ROW_82360" localSheetId="1" hidden="1">'APR 2024 I&amp;E MTD'!$G$94</definedName>
    <definedName name="QB_ROW_82360" localSheetId="2" hidden="1">'APR 2024 I&amp;E YTD'!$G$94</definedName>
    <definedName name="QB_ROW_83050" localSheetId="3" hidden="1">'APR 2024 Gen Ledger'!$F$321</definedName>
    <definedName name="QB_ROW_8311" localSheetId="0" hidden="1">'APR 2024 Balance Sheet'!$B$56</definedName>
    <definedName name="QB_ROW_83280" localSheetId="5" hidden="1">'APR 2024 BVA'!$I$140</definedName>
    <definedName name="QB_ROW_83280" localSheetId="1" hidden="1">'APR 2024 I&amp;E MTD'!$I$136</definedName>
    <definedName name="QB_ROW_83280" localSheetId="2" hidden="1">'APR 2024 I&amp;E YTD'!$I$140</definedName>
    <definedName name="QB_ROW_83350" localSheetId="3" hidden="1">'APR 2024 Gen Ledger'!$F$324</definedName>
    <definedName name="QB_ROW_84050" localSheetId="3" hidden="1">'APR 2024 Gen Ledger'!$F$314</definedName>
    <definedName name="QB_ROW_84280" localSheetId="5" hidden="1">'APR 2024 BVA'!$I$138</definedName>
    <definedName name="QB_ROW_84280" localSheetId="1" hidden="1">'APR 2024 I&amp;E MTD'!$I$134</definedName>
    <definedName name="QB_ROW_84280" localSheetId="2" hidden="1">'APR 2024 I&amp;E YTD'!$I$138</definedName>
    <definedName name="QB_ROW_84350" localSheetId="3" hidden="1">'APR 2024 Gen Ledger'!$F$316</definedName>
    <definedName name="QB_ROW_86030" localSheetId="3" hidden="1">'APR 2024 Gen Ledger'!$D$337</definedName>
    <definedName name="QB_ROW_86260" localSheetId="5" hidden="1">'APR 2024 BVA'!$G$145</definedName>
    <definedName name="QB_ROW_86260" localSheetId="1" hidden="1">'APR 2024 I&amp;E MTD'!$G$141</definedName>
    <definedName name="QB_ROW_86260" localSheetId="2" hidden="1">'APR 2024 I&amp;E YTD'!$G$145</definedName>
    <definedName name="QB_ROW_86321" localSheetId="5" hidden="1">'APR 2024 BVA'!$C$39</definedName>
    <definedName name="QB_ROW_86321" localSheetId="1" hidden="1">'APR 2024 I&amp;E MTD'!$C$39</definedName>
    <definedName name="QB_ROW_86321" localSheetId="2" hidden="1">'APR 2024 I&amp;E YTD'!$C$39</definedName>
    <definedName name="QB_ROW_86330" localSheetId="3" hidden="1">'APR 2024 Gen Ledger'!$D$339</definedName>
    <definedName name="QB_ROW_87031" localSheetId="5" hidden="1">'APR 2024 BVA'!$D$36</definedName>
    <definedName name="QB_ROW_87031" localSheetId="1" hidden="1">'APR 2024 I&amp;E MTD'!$D$36</definedName>
    <definedName name="QB_ROW_87031" localSheetId="2" hidden="1">'APR 2024 I&amp;E YTD'!$D$36</definedName>
    <definedName name="QB_ROW_87250" localSheetId="5" hidden="1">'APR 2024 BVA'!$F$149</definedName>
    <definedName name="QB_ROW_87250" localSheetId="1" hidden="1">'APR 2024 I&amp;E MTD'!$F$145</definedName>
    <definedName name="QB_ROW_87250" localSheetId="2" hidden="1">'APR 2024 I&amp;E YTD'!$F$149</definedName>
    <definedName name="QB_ROW_87331" localSheetId="5" hidden="1">'APR 2024 BVA'!$D$38</definedName>
    <definedName name="QB_ROW_87331" localSheetId="1" hidden="1">'APR 2024 I&amp;E MTD'!$D$38</definedName>
    <definedName name="QB_ROW_87331" localSheetId="2" hidden="1">'APR 2024 I&amp;E YTD'!$D$38</definedName>
    <definedName name="QB_ROW_88250" localSheetId="5" hidden="1">'APR 2024 BVA'!$F$150</definedName>
    <definedName name="QB_ROW_88250" localSheetId="1" hidden="1">'APR 2024 I&amp;E MTD'!$F$146</definedName>
    <definedName name="QB_ROW_88250" localSheetId="2" hidden="1">'APR 2024 I&amp;E YTD'!$F$150</definedName>
    <definedName name="QB_ROW_90020" localSheetId="3" hidden="1">'APR 2024 Gen Ledger'!$C$346</definedName>
    <definedName name="QB_ROW_9021" localSheetId="0" hidden="1">'APR 2024 Balance Sheet'!$C$34</definedName>
    <definedName name="QB_ROW_90250" localSheetId="5" hidden="1">'APR 2024 BVA'!$F$155</definedName>
    <definedName name="QB_ROW_90250" localSheetId="1" hidden="1">'APR 2024 I&amp;E MTD'!$F$151</definedName>
    <definedName name="QB_ROW_90250" localSheetId="2" hidden="1">'APR 2024 I&amp;E YTD'!$F$155</definedName>
    <definedName name="QB_ROW_90320" localSheetId="3" hidden="1">'APR 2024 Gen Ledger'!$C$350</definedName>
    <definedName name="QB_ROW_91020" localSheetId="3" hidden="1">'APR 2024 Gen Ledger'!$C$372</definedName>
    <definedName name="QB_ROW_91030" localSheetId="3" hidden="1">'APR 2024 Gen Ledger'!$D$410</definedName>
    <definedName name="QB_ROW_91050" localSheetId="5" hidden="1">'APR 2024 BVA'!$F$176</definedName>
    <definedName name="QB_ROW_91050" localSheetId="1" hidden="1">'APR 2024 I&amp;E MTD'!$F$170</definedName>
    <definedName name="QB_ROW_91050" localSheetId="2" hidden="1">'APR 2024 I&amp;E YTD'!$F$176</definedName>
    <definedName name="QB_ROW_91260" localSheetId="5" hidden="1">'APR 2024 BVA'!$G$203</definedName>
    <definedName name="QB_ROW_91260" localSheetId="1" hidden="1">'APR 2024 I&amp;E MTD'!$G$196</definedName>
    <definedName name="QB_ROW_91260" localSheetId="2" hidden="1">'APR 2024 I&amp;E YTD'!$G$203</definedName>
    <definedName name="QB_ROW_91320" localSheetId="3" hidden="1">'APR 2024 Gen Ledger'!$C$415</definedName>
    <definedName name="QB_ROW_91330" localSheetId="3" hidden="1">'APR 2024 Gen Ledger'!$D$414</definedName>
    <definedName name="QB_ROW_91350" localSheetId="5" hidden="1">'APR 2024 BVA'!$F$204</definedName>
    <definedName name="QB_ROW_91350" localSheetId="1" hidden="1">'APR 2024 I&amp;E MTD'!$F$197</definedName>
    <definedName name="QB_ROW_91350" localSheetId="2" hidden="1">'APR 2024 I&amp;E YTD'!$F$204</definedName>
    <definedName name="QB_ROW_92030" localSheetId="3" hidden="1">'APR 2024 Gen Ledger'!$D$264</definedName>
    <definedName name="QB_ROW_92060" localSheetId="5" hidden="1">'APR 2024 BVA'!$G$116</definedName>
    <definedName name="QB_ROW_92060" localSheetId="1" hidden="1">'APR 2024 I&amp;E MTD'!$G$116</definedName>
    <definedName name="QB_ROW_92060" localSheetId="2" hidden="1">'APR 2024 I&amp;E YTD'!$G$116</definedName>
    <definedName name="QB_ROW_92330" localSheetId="3" hidden="1">'APR 2024 Gen Ledger'!$D$287</definedName>
    <definedName name="QB_ROW_92360" localSheetId="5" hidden="1">'APR 2024 BVA'!$G$126</definedName>
    <definedName name="QB_ROW_92360" localSheetId="1" hidden="1">'APR 2024 I&amp;E MTD'!$G$123</definedName>
    <definedName name="QB_ROW_92360" localSheetId="2" hidden="1">'APR 2024 I&amp;E YTD'!$G$126</definedName>
    <definedName name="QB_ROW_9321" localSheetId="0" hidden="1">'APR 2024 Balance Sheet'!$C$55</definedName>
    <definedName name="QB_ROW_93240" localSheetId="0" hidden="1">'APR 2024 Balance Sheet'!$E$12</definedName>
    <definedName name="QB_ROW_94020" localSheetId="3" hidden="1">'APR 2024 Gen Ledger'!$C$356</definedName>
    <definedName name="QB_ROW_94250" localSheetId="5" hidden="1">'APR 2024 BVA'!$F$162</definedName>
    <definedName name="QB_ROW_94250" localSheetId="1" hidden="1">'APR 2024 I&amp;E MTD'!$F$157</definedName>
    <definedName name="QB_ROW_94250" localSheetId="2" hidden="1">'APR 2024 I&amp;E YTD'!$F$162</definedName>
    <definedName name="QB_ROW_94320" localSheetId="3" hidden="1">'APR 2024 Gen Ledger'!$C$362</definedName>
    <definedName name="QB_ROW_96250" localSheetId="5" hidden="1">'APR 2024 BVA'!$F$156</definedName>
    <definedName name="QB_ROW_96250" localSheetId="1" hidden="1">'APR 2024 I&amp;E MTD'!$F$152</definedName>
    <definedName name="QB_ROW_96250" localSheetId="2" hidden="1">'APR 2024 I&amp;E YTD'!$F$156</definedName>
    <definedName name="QB_ROW_97020" localSheetId="3" hidden="1">'APR 2024 Gen Ledger'!$C$363</definedName>
    <definedName name="QB_ROW_97050" localSheetId="5" hidden="1">'APR 2024 BVA'!$F$163</definedName>
    <definedName name="QB_ROW_97050" localSheetId="1" hidden="1">'APR 2024 I&amp;E MTD'!$F$158</definedName>
    <definedName name="QB_ROW_97050" localSheetId="2" hidden="1">'APR 2024 I&amp;E YTD'!$F$163</definedName>
    <definedName name="QB_ROW_97260" localSheetId="5" hidden="1">'APR 2024 BVA'!$G$174</definedName>
    <definedName name="QB_ROW_97260" localSheetId="2" hidden="1">'APR 2024 I&amp;E YTD'!$G$174</definedName>
    <definedName name="QB_ROW_97320" localSheetId="3" hidden="1">'APR 2024 Gen Ledger'!$C$371</definedName>
    <definedName name="QB_ROW_97350" localSheetId="5" hidden="1">'APR 2024 BVA'!$F$175</definedName>
    <definedName name="QB_ROW_97350" localSheetId="1" hidden="1">'APR 2024 I&amp;E MTD'!$F$169</definedName>
    <definedName name="QB_ROW_97350" localSheetId="2" hidden="1">'APR 2024 I&amp;E YTD'!$F$175</definedName>
    <definedName name="QBCANSUPPORTUPDATE" localSheetId="0">TRUE</definedName>
    <definedName name="QBCANSUPPORTUPDATE" localSheetId="5">TRUE</definedName>
    <definedName name="QBCANSUPPORTUPDATE" localSheetId="3">TRUE</definedName>
    <definedName name="QBCANSUPPORTUPDATE" localSheetId="1">TRUE</definedName>
    <definedName name="QBCANSUPPORTUPDATE" localSheetId="2">TRUE</definedName>
    <definedName name="QBCOMPANYFILENAME" localSheetId="0">"C:\Users\SherrySnyder\Desktop\Quickbooks\NFPD - Company File 11.08.2023.QBW"</definedName>
    <definedName name="QBCOMPANYFILENAME" localSheetId="5">"C:\Users\SherrySnyder\Desktop\Quickbooks\NFPD - Company File 11.08.2023.QBW"</definedName>
    <definedName name="QBCOMPANYFILENAME" localSheetId="3">"C:\Users\SherrySnyder\Desktop\Quickbooks\NFPD - Company File 11.08.2023.QBW"</definedName>
    <definedName name="QBCOMPANYFILENAME" localSheetId="1">"C:\Users\SherrySnyder\Desktop\Quickbooks\NFPD - Company File 11.08.2023.QBW"</definedName>
    <definedName name="QBCOMPANYFILENAME" localSheetId="2">"C:\Users\SherrySnyder\Desktop\Quickbooks\NFPD - Company File 11.08.2023.QBW"</definedName>
    <definedName name="QBENDDATE" localSheetId="0">20240430</definedName>
    <definedName name="QBENDDATE" localSheetId="5">20241231</definedName>
    <definedName name="QBENDDATE" localSheetId="3">20240430</definedName>
    <definedName name="QBENDDATE" localSheetId="1">20240430</definedName>
    <definedName name="QBENDDATE" localSheetId="2">20240430</definedName>
    <definedName name="QBHEADERSONSCREEN" localSheetId="0">FALSE</definedName>
    <definedName name="QBHEADERSONSCREEN" localSheetId="5">FALSE</definedName>
    <definedName name="QBHEADERSONSCREEN" localSheetId="3">FALSE</definedName>
    <definedName name="QBHEADERSONSCREEN" localSheetId="1">FALSE</definedName>
    <definedName name="QBHEADERSONSCREEN" localSheetId="2">FALSE</definedName>
    <definedName name="QBMETADATASIZE" localSheetId="0">5924</definedName>
    <definedName name="QBMETADATASIZE" localSheetId="5">5924</definedName>
    <definedName name="QBMETADATASIZE" localSheetId="3">7622</definedName>
    <definedName name="QBMETADATASIZE" localSheetId="1">5924</definedName>
    <definedName name="QBMETADATASIZE" localSheetId="2">5924</definedName>
    <definedName name="QBPRESERVECOLOR" localSheetId="0">TRUE</definedName>
    <definedName name="QBPRESERVECOLOR" localSheetId="5">TRUE</definedName>
    <definedName name="QBPRESERVECOLOR" localSheetId="3">TRUE</definedName>
    <definedName name="QBPRESERVECOLOR" localSheetId="1">TRUE</definedName>
    <definedName name="QBPRESERVECOLOR" localSheetId="2">TRUE</definedName>
    <definedName name="QBPRESERVEFONT" localSheetId="0">TRUE</definedName>
    <definedName name="QBPRESERVEFONT" localSheetId="5">TRUE</definedName>
    <definedName name="QBPRESERVEFONT" localSheetId="3">TRUE</definedName>
    <definedName name="QBPRESERVEFONT" localSheetId="1">TRUE</definedName>
    <definedName name="QBPRESERVEFONT" localSheetId="2">TRUE</definedName>
    <definedName name="QBPRESERVEROWHEIGHT" localSheetId="0">TRUE</definedName>
    <definedName name="QBPRESERVEROWHEIGHT" localSheetId="5">TRUE</definedName>
    <definedName name="QBPRESERVEROWHEIGHT" localSheetId="3">TRUE</definedName>
    <definedName name="QBPRESERVEROWHEIGHT" localSheetId="1">TRUE</definedName>
    <definedName name="QBPRESERVEROWHEIGHT" localSheetId="2">TRUE</definedName>
    <definedName name="QBPRESERVESPACE" localSheetId="0">TRUE</definedName>
    <definedName name="QBPRESERVESPACE" localSheetId="5">TRUE</definedName>
    <definedName name="QBPRESERVESPACE" localSheetId="3">TRUE</definedName>
    <definedName name="QBPRESERVESPACE" localSheetId="1">TRUE</definedName>
    <definedName name="QBPRESERVESPACE" localSheetId="2">TRUE</definedName>
    <definedName name="QBREPORTCOLAXIS" localSheetId="0">0</definedName>
    <definedName name="QBREPORTCOLAXIS" localSheetId="5">0</definedName>
    <definedName name="QBREPORTCOLAXIS" localSheetId="3">0</definedName>
    <definedName name="QBREPORTCOLAXIS" localSheetId="1">0</definedName>
    <definedName name="QBREPORTCOLAXIS" localSheetId="2">0</definedName>
    <definedName name="QBREPORTCOMPANYID" localSheetId="0">"8485c3b05ade4270975b6060e7430806"</definedName>
    <definedName name="QBREPORTCOMPANYID" localSheetId="5">"8485c3b05ade4270975b6060e7430806"</definedName>
    <definedName name="QBREPORTCOMPANYID" localSheetId="3">"8485c3b05ade4270975b6060e7430806"</definedName>
    <definedName name="QBREPORTCOMPANYID" localSheetId="1">"8485c3b05ade4270975b6060e7430806"</definedName>
    <definedName name="QBREPORTCOMPANYID" localSheetId="2">"8485c3b05ade4270975b6060e7430806"</definedName>
    <definedName name="QBREPORTCOMPARECOL_ANNUALBUDGET" localSheetId="0">FALSE</definedName>
    <definedName name="QBREPORTCOMPARECOL_ANNUALBUDGET" localSheetId="5">FALSE</definedName>
    <definedName name="QBREPORTCOMPARECOL_ANNUALBUDGET" localSheetId="3">FALSE</definedName>
    <definedName name="QBREPORTCOMPARECOL_ANNUALBUDGET" localSheetId="1">FALSE</definedName>
    <definedName name="QBREPORTCOMPARECOL_ANNUALBUDGET" localSheetId="2">FALSE</definedName>
    <definedName name="QBREPORTCOMPARECOL_AVGCOGS" localSheetId="0">FALSE</definedName>
    <definedName name="QBREPORTCOMPARECOL_AVGCOGS" localSheetId="5">FALSE</definedName>
    <definedName name="QBREPORTCOMPARECOL_AVGCOGS" localSheetId="3">FALSE</definedName>
    <definedName name="QBREPORTCOMPARECOL_AVGCOGS" localSheetId="1">FALSE</definedName>
    <definedName name="QBREPORTCOMPARECOL_AVGCOGS" localSheetId="2">FALSE</definedName>
    <definedName name="QBREPORTCOMPARECOL_AVGPRICE" localSheetId="0">FALSE</definedName>
    <definedName name="QBREPORTCOMPARECOL_AVGPRICE" localSheetId="5">FALSE</definedName>
    <definedName name="QBREPORTCOMPARECOL_AVGPRICE" localSheetId="3">FALSE</definedName>
    <definedName name="QBREPORTCOMPARECOL_AVGPRICE" localSheetId="1">FALSE</definedName>
    <definedName name="QBREPORTCOMPARECOL_AVGPRICE" localSheetId="2">FALSE</definedName>
    <definedName name="QBREPORTCOMPARECOL_BUDDIFF" localSheetId="0">FALSE</definedName>
    <definedName name="QBREPORTCOMPARECOL_BUDDIFF" localSheetId="5">TRUE</definedName>
    <definedName name="QBREPORTCOMPARECOL_BUDDIFF" localSheetId="3">FALSE</definedName>
    <definedName name="QBREPORTCOMPARECOL_BUDDIFF" localSheetId="1">TRUE</definedName>
    <definedName name="QBREPORTCOMPARECOL_BUDDIFF" localSheetId="2">TRUE</definedName>
    <definedName name="QBREPORTCOMPARECOL_BUDGET" localSheetId="0">FALSE</definedName>
    <definedName name="QBREPORTCOMPARECOL_BUDGET" localSheetId="5">TRUE</definedName>
    <definedName name="QBREPORTCOMPARECOL_BUDGET" localSheetId="3">FALSE</definedName>
    <definedName name="QBREPORTCOMPARECOL_BUDGET" localSheetId="1">TRUE</definedName>
    <definedName name="QBREPORTCOMPARECOL_BUDGET" localSheetId="2">TRUE</definedName>
    <definedName name="QBREPORTCOMPARECOL_BUDPCT" localSheetId="0">FALSE</definedName>
    <definedName name="QBREPORTCOMPARECOL_BUDPCT" localSheetId="5">TRUE</definedName>
    <definedName name="QBREPORTCOMPARECOL_BUDPCT" localSheetId="3">FALSE</definedName>
    <definedName name="QBREPORTCOMPARECOL_BUDPCT" localSheetId="1">TRUE</definedName>
    <definedName name="QBREPORTCOMPARECOL_BUDPCT" localSheetId="2">TRUE</definedName>
    <definedName name="QBREPORTCOMPARECOL_COGS" localSheetId="0">FALSE</definedName>
    <definedName name="QBREPORTCOMPARECOL_COGS" localSheetId="5">FALSE</definedName>
    <definedName name="QBREPORTCOMPARECOL_COGS" localSheetId="3">FALSE</definedName>
    <definedName name="QBREPORTCOMPARECOL_COGS" localSheetId="1">FALSE</definedName>
    <definedName name="QBREPORTCOMPARECOL_COGS" localSheetId="2">FALSE</definedName>
    <definedName name="QBREPORTCOMPARECOL_EXCLUDEAMOUNT" localSheetId="0">FALSE</definedName>
    <definedName name="QBREPORTCOMPARECOL_EXCLUDEAMOUNT" localSheetId="5">FALSE</definedName>
    <definedName name="QBREPORTCOMPARECOL_EXCLUDEAMOUNT" localSheetId="3">FALSE</definedName>
    <definedName name="QBREPORTCOMPARECOL_EXCLUDEAMOUNT" localSheetId="1">FALSE</definedName>
    <definedName name="QBREPORTCOMPARECOL_EXCLUDEAMOUNT" localSheetId="2">FALSE</definedName>
    <definedName name="QBREPORTCOMPARECOL_EXCLUDECURPERIOD" localSheetId="0">FALSE</definedName>
    <definedName name="QBREPORTCOMPARECOL_EXCLUDECURPERIOD" localSheetId="5">FALSE</definedName>
    <definedName name="QBREPORTCOMPARECOL_EXCLUDECURPERIOD" localSheetId="3">FALSE</definedName>
    <definedName name="QBREPORTCOMPARECOL_EXCLUDECURPERIOD" localSheetId="1">FALSE</definedName>
    <definedName name="QBREPORTCOMPARECOL_EXCLUDECURPERIOD" localSheetId="2">FALSE</definedName>
    <definedName name="QBREPORTCOMPARECOL_FORECAST" localSheetId="0">FALSE</definedName>
    <definedName name="QBREPORTCOMPARECOL_FORECAST" localSheetId="5">FALSE</definedName>
    <definedName name="QBREPORTCOMPARECOL_FORECAST" localSheetId="3">FALSE</definedName>
    <definedName name="QBREPORTCOMPARECOL_FORECAST" localSheetId="1">FALSE</definedName>
    <definedName name="QBREPORTCOMPARECOL_FORECAST" localSheetId="2">FALSE</definedName>
    <definedName name="QBREPORTCOMPARECOL_GROSSMARGIN" localSheetId="0">FALSE</definedName>
    <definedName name="QBREPORTCOMPARECOL_GROSSMARGIN" localSheetId="5">FALSE</definedName>
    <definedName name="QBREPORTCOMPARECOL_GROSSMARGIN" localSheetId="3">FALSE</definedName>
    <definedName name="QBREPORTCOMPARECOL_GROSSMARGIN" localSheetId="1">FALSE</definedName>
    <definedName name="QBREPORTCOMPARECOL_GROSSMARGIN" localSheetId="2">FALSE</definedName>
    <definedName name="QBREPORTCOMPARECOL_GROSSMARGINPCT" localSheetId="0">FALSE</definedName>
    <definedName name="QBREPORTCOMPARECOL_GROSSMARGINPCT" localSheetId="5">FALSE</definedName>
    <definedName name="QBREPORTCOMPARECOL_GROSSMARGINPCT" localSheetId="3">FALSE</definedName>
    <definedName name="QBREPORTCOMPARECOL_GROSSMARGINPCT" localSheetId="1">FALSE</definedName>
    <definedName name="QBREPORTCOMPARECOL_GROSSMARGINPCT" localSheetId="2">FALSE</definedName>
    <definedName name="QBREPORTCOMPARECOL_HOURS" localSheetId="0">FALSE</definedName>
    <definedName name="QBREPORTCOMPARECOL_HOURS" localSheetId="5">FALSE</definedName>
    <definedName name="QBREPORTCOMPARECOL_HOURS" localSheetId="3">FALSE</definedName>
    <definedName name="QBREPORTCOMPARECOL_HOURS" localSheetId="1">FALSE</definedName>
    <definedName name="QBREPORTCOMPARECOL_HOURS" localSheetId="2">FALSE</definedName>
    <definedName name="QBREPORTCOMPARECOL_PCTCOL" localSheetId="0">FALSE</definedName>
    <definedName name="QBREPORTCOMPARECOL_PCTCOL" localSheetId="5">FALSE</definedName>
    <definedName name="QBREPORTCOMPARECOL_PCTCOL" localSheetId="3">FALSE</definedName>
    <definedName name="QBREPORTCOMPARECOL_PCTCOL" localSheetId="1">FALSE</definedName>
    <definedName name="QBREPORTCOMPARECOL_PCTCOL" localSheetId="2">FALSE</definedName>
    <definedName name="QBREPORTCOMPARECOL_PCTEXPENSE" localSheetId="0">FALSE</definedName>
    <definedName name="QBREPORTCOMPARECOL_PCTEXPENSE" localSheetId="5">FALSE</definedName>
    <definedName name="QBREPORTCOMPARECOL_PCTEXPENSE" localSheetId="3">FALSE</definedName>
    <definedName name="QBREPORTCOMPARECOL_PCTEXPENSE" localSheetId="1">FALSE</definedName>
    <definedName name="QBREPORTCOMPARECOL_PCTEXPENSE" localSheetId="2">FALSE</definedName>
    <definedName name="QBREPORTCOMPARECOL_PCTINCOME" localSheetId="0">FALSE</definedName>
    <definedName name="QBREPORTCOMPARECOL_PCTINCOME" localSheetId="5">FALSE</definedName>
    <definedName name="QBREPORTCOMPARECOL_PCTINCOME" localSheetId="3">FALSE</definedName>
    <definedName name="QBREPORTCOMPARECOL_PCTINCOME" localSheetId="1">FALSE</definedName>
    <definedName name="QBREPORTCOMPARECOL_PCTINCOME" localSheetId="2">FALSE</definedName>
    <definedName name="QBREPORTCOMPARECOL_PCTOFSALES" localSheetId="0">FALSE</definedName>
    <definedName name="QBREPORTCOMPARECOL_PCTOFSALES" localSheetId="5">FALSE</definedName>
    <definedName name="QBREPORTCOMPARECOL_PCTOFSALES" localSheetId="3">FALSE</definedName>
    <definedName name="QBREPORTCOMPARECOL_PCTOFSALES" localSheetId="1">FALSE</definedName>
    <definedName name="QBREPORTCOMPARECOL_PCTOFSALES" localSheetId="2">FALSE</definedName>
    <definedName name="QBREPORTCOMPARECOL_PCTROW" localSheetId="0">FALSE</definedName>
    <definedName name="QBREPORTCOMPARECOL_PCTROW" localSheetId="5">FALSE</definedName>
    <definedName name="QBREPORTCOMPARECOL_PCTROW" localSheetId="3">FALSE</definedName>
    <definedName name="QBREPORTCOMPARECOL_PCTROW" localSheetId="1">FALSE</definedName>
    <definedName name="QBREPORTCOMPARECOL_PCTROW" localSheetId="2">FALSE</definedName>
    <definedName name="QBREPORTCOMPARECOL_PPDIFF" localSheetId="0">FALSE</definedName>
    <definedName name="QBREPORTCOMPARECOL_PPDIFF" localSheetId="5">FALSE</definedName>
    <definedName name="QBREPORTCOMPARECOL_PPDIFF" localSheetId="3">FALSE</definedName>
    <definedName name="QBREPORTCOMPARECOL_PPDIFF" localSheetId="1">FALSE</definedName>
    <definedName name="QBREPORTCOMPARECOL_PPDIFF" localSheetId="2">FALSE</definedName>
    <definedName name="QBREPORTCOMPARECOL_PPPCT" localSheetId="0">FALSE</definedName>
    <definedName name="QBREPORTCOMPARECOL_PPPCT" localSheetId="5">FALSE</definedName>
    <definedName name="QBREPORTCOMPARECOL_PPPCT" localSheetId="3">FALSE</definedName>
    <definedName name="QBREPORTCOMPARECOL_PPPCT" localSheetId="1">FALSE</definedName>
    <definedName name="QBREPORTCOMPARECOL_PPPCT" localSheetId="2">FALSE</definedName>
    <definedName name="QBREPORTCOMPARECOL_PREVPERIOD" localSheetId="0">FALSE</definedName>
    <definedName name="QBREPORTCOMPARECOL_PREVPERIOD" localSheetId="5">FALSE</definedName>
    <definedName name="QBREPORTCOMPARECOL_PREVPERIOD" localSheetId="3">FALSE</definedName>
    <definedName name="QBREPORTCOMPARECOL_PREVPERIOD" localSheetId="1">FALSE</definedName>
    <definedName name="QBREPORTCOMPARECOL_PREVPERIOD" localSheetId="2">FALSE</definedName>
    <definedName name="QBREPORTCOMPARECOL_PREVYEAR" localSheetId="0">FALSE</definedName>
    <definedName name="QBREPORTCOMPARECOL_PREVYEAR" localSheetId="5">FALSE</definedName>
    <definedName name="QBREPORTCOMPARECOL_PREVYEAR" localSheetId="3">FALSE</definedName>
    <definedName name="QBREPORTCOMPARECOL_PREVYEAR" localSheetId="1">FALSE</definedName>
    <definedName name="QBREPORTCOMPARECOL_PREVYEAR" localSheetId="2">FALSE</definedName>
    <definedName name="QBREPORTCOMPARECOL_PYDIFF" localSheetId="0">FALSE</definedName>
    <definedName name="QBREPORTCOMPARECOL_PYDIFF" localSheetId="5">FALSE</definedName>
    <definedName name="QBREPORTCOMPARECOL_PYDIFF" localSheetId="3">FALSE</definedName>
    <definedName name="QBREPORTCOMPARECOL_PYDIFF" localSheetId="1">FALSE</definedName>
    <definedName name="QBREPORTCOMPARECOL_PYDIFF" localSheetId="2">FALSE</definedName>
    <definedName name="QBREPORTCOMPARECOL_PYPCT" localSheetId="0">FALSE</definedName>
    <definedName name="QBREPORTCOMPARECOL_PYPCT" localSheetId="5">FALSE</definedName>
    <definedName name="QBREPORTCOMPARECOL_PYPCT" localSheetId="3">FALSE</definedName>
    <definedName name="QBREPORTCOMPARECOL_PYPCT" localSheetId="1">FALSE</definedName>
    <definedName name="QBREPORTCOMPARECOL_PYPCT" localSheetId="2">FALSE</definedName>
    <definedName name="QBREPORTCOMPARECOL_QTY" localSheetId="0">FALSE</definedName>
    <definedName name="QBREPORTCOMPARECOL_QTY" localSheetId="5">FALSE</definedName>
    <definedName name="QBREPORTCOMPARECOL_QTY" localSheetId="3">FALSE</definedName>
    <definedName name="QBREPORTCOMPARECOL_QTY" localSheetId="1">FALSE</definedName>
    <definedName name="QBREPORTCOMPARECOL_QTY" localSheetId="2">FALSE</definedName>
    <definedName name="QBREPORTCOMPARECOL_RATE" localSheetId="0">FALSE</definedName>
    <definedName name="QBREPORTCOMPARECOL_RATE" localSheetId="5">FALSE</definedName>
    <definedName name="QBREPORTCOMPARECOL_RATE" localSheetId="3">FALSE</definedName>
    <definedName name="QBREPORTCOMPARECOL_RATE" localSheetId="1">FALSE</definedName>
    <definedName name="QBREPORTCOMPARECOL_RATE" localSheetId="2">FALSE</definedName>
    <definedName name="QBREPORTCOMPARECOL_TRIPBILLEDMILES" localSheetId="0">FALSE</definedName>
    <definedName name="QBREPORTCOMPARECOL_TRIPBILLEDMILES" localSheetId="5">FALSE</definedName>
    <definedName name="QBREPORTCOMPARECOL_TRIPBILLEDMILES" localSheetId="3">FALSE</definedName>
    <definedName name="QBREPORTCOMPARECOL_TRIPBILLEDMILES" localSheetId="1">FALSE</definedName>
    <definedName name="QBREPORTCOMPARECOL_TRIPBILLEDMILES" localSheetId="2">FALSE</definedName>
    <definedName name="QBREPORTCOMPARECOL_TRIPBILLINGAMOUNT" localSheetId="0">FALSE</definedName>
    <definedName name="QBREPORTCOMPARECOL_TRIPBILLINGAMOUNT" localSheetId="5">FALSE</definedName>
    <definedName name="QBREPORTCOMPARECOL_TRIPBILLINGAMOUNT" localSheetId="3">FALSE</definedName>
    <definedName name="QBREPORTCOMPARECOL_TRIPBILLINGAMOUNT" localSheetId="1">FALSE</definedName>
    <definedName name="QBREPORTCOMPARECOL_TRIPBILLINGAMOUNT" localSheetId="2">FALSE</definedName>
    <definedName name="QBREPORTCOMPARECOL_TRIPMILES" localSheetId="0">FALSE</definedName>
    <definedName name="QBREPORTCOMPARECOL_TRIPMILES" localSheetId="5">FALSE</definedName>
    <definedName name="QBREPORTCOMPARECOL_TRIPMILES" localSheetId="3">FALSE</definedName>
    <definedName name="QBREPORTCOMPARECOL_TRIPMILES" localSheetId="1">FALSE</definedName>
    <definedName name="QBREPORTCOMPARECOL_TRIPMILES" localSheetId="2">FALSE</definedName>
    <definedName name="QBREPORTCOMPARECOL_TRIPNOTBILLABLEMILES" localSheetId="0">FALSE</definedName>
    <definedName name="QBREPORTCOMPARECOL_TRIPNOTBILLABLEMILES" localSheetId="5">FALSE</definedName>
    <definedName name="QBREPORTCOMPARECOL_TRIPNOTBILLABLEMILES" localSheetId="3">FALSE</definedName>
    <definedName name="QBREPORTCOMPARECOL_TRIPNOTBILLABLEMILES" localSheetId="1">FALSE</definedName>
    <definedName name="QBREPORTCOMPARECOL_TRIPNOTBILLABLEMILES" localSheetId="2">FALSE</definedName>
    <definedName name="QBREPORTCOMPARECOL_TRIPTAXDEDUCTIBLEAMOUNT" localSheetId="0">FALSE</definedName>
    <definedName name="QBREPORTCOMPARECOL_TRIPTAXDEDUCTIBLEAMOUNT" localSheetId="5">FALSE</definedName>
    <definedName name="QBREPORTCOMPARECOL_TRIPTAXDEDUCTIBLEAMOUNT" localSheetId="3">FALSE</definedName>
    <definedName name="QBREPORTCOMPARECOL_TRIPTAXDEDUCTIBLEAMOUNT" localSheetId="1">FALSE</definedName>
    <definedName name="QBREPORTCOMPARECOL_TRIPTAXDEDUCTIBLEAMOUNT" localSheetId="2">FALSE</definedName>
    <definedName name="QBREPORTCOMPARECOL_TRIPUNBILLEDMILES" localSheetId="0">FALSE</definedName>
    <definedName name="QBREPORTCOMPARECOL_TRIPUNBILLEDMILES" localSheetId="5">FALSE</definedName>
    <definedName name="QBREPORTCOMPARECOL_TRIPUNBILLEDMILES" localSheetId="3">FALSE</definedName>
    <definedName name="QBREPORTCOMPARECOL_TRIPUNBILLEDMILES" localSheetId="1">FALSE</definedName>
    <definedName name="QBREPORTCOMPARECOL_TRIPUNBILLEDMILES" localSheetId="2">FALSE</definedName>
    <definedName name="QBREPORTCOMPARECOL_YTD" localSheetId="0">FALSE</definedName>
    <definedName name="QBREPORTCOMPARECOL_YTD" localSheetId="5">FALSE</definedName>
    <definedName name="QBREPORTCOMPARECOL_YTD" localSheetId="3">FALSE</definedName>
    <definedName name="QBREPORTCOMPARECOL_YTD" localSheetId="1">FALSE</definedName>
    <definedName name="QBREPORTCOMPARECOL_YTD" localSheetId="2">FALSE</definedName>
    <definedName name="QBREPORTCOMPARECOL_YTDBUDGET" localSheetId="0">FALSE</definedName>
    <definedName name="QBREPORTCOMPARECOL_YTDBUDGET" localSheetId="5">FALSE</definedName>
    <definedName name="QBREPORTCOMPARECOL_YTDBUDGET" localSheetId="3">FALSE</definedName>
    <definedName name="QBREPORTCOMPARECOL_YTDBUDGET" localSheetId="1">FALSE</definedName>
    <definedName name="QBREPORTCOMPARECOL_YTDBUDGET" localSheetId="2">FALSE</definedName>
    <definedName name="QBREPORTCOMPARECOL_YTDPCT" localSheetId="0">FALSE</definedName>
    <definedName name="QBREPORTCOMPARECOL_YTDPCT" localSheetId="5">FALSE</definedName>
    <definedName name="QBREPORTCOMPARECOL_YTDPCT" localSheetId="3">FALSE</definedName>
    <definedName name="QBREPORTCOMPARECOL_YTDPCT" localSheetId="1">FALSE</definedName>
    <definedName name="QBREPORTCOMPARECOL_YTDPCT" localSheetId="2">FALSE</definedName>
    <definedName name="QBREPORTROWAXIS" localSheetId="0">9</definedName>
    <definedName name="QBREPORTROWAXIS" localSheetId="5">11</definedName>
    <definedName name="QBREPORTROWAXIS" localSheetId="3">12</definedName>
    <definedName name="QBREPORTROWAXIS" localSheetId="1">11</definedName>
    <definedName name="QBREPORTROWAXIS" localSheetId="2">11</definedName>
    <definedName name="QBREPORTSUBCOLAXIS" localSheetId="0">0</definedName>
    <definedName name="QBREPORTSUBCOLAXIS" localSheetId="5">24</definedName>
    <definedName name="QBREPORTSUBCOLAXIS" localSheetId="3">0</definedName>
    <definedName name="QBREPORTSUBCOLAXIS" localSheetId="1">24</definedName>
    <definedName name="QBREPORTSUBCOLAXIS" localSheetId="2">24</definedName>
    <definedName name="QBREPORTTYPE" localSheetId="0">5</definedName>
    <definedName name="QBREPORTTYPE" localSheetId="5">288</definedName>
    <definedName name="QBREPORTTYPE" localSheetId="3">230</definedName>
    <definedName name="QBREPORTTYPE" localSheetId="1">288</definedName>
    <definedName name="QBREPORTTYPE" localSheetId="2">288</definedName>
    <definedName name="QBROWHEADERS" localSheetId="0">6</definedName>
    <definedName name="QBROWHEADERS" localSheetId="5">9</definedName>
    <definedName name="QBROWHEADERS" localSheetId="3">6</definedName>
    <definedName name="QBROWHEADERS" localSheetId="1">9</definedName>
    <definedName name="QBROWHEADERS" localSheetId="2">9</definedName>
    <definedName name="QBSTARTDATE" localSheetId="0">20240101</definedName>
    <definedName name="QBSTARTDATE" localSheetId="5">20240101</definedName>
    <definedName name="QBSTARTDATE" localSheetId="3">20240401</definedName>
    <definedName name="QBSTARTDATE" localSheetId="1">20240401</definedName>
    <definedName name="QBSTARTDATE" localSheetId="2">20240101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02" i="5" l="1"/>
  <c r="L302" i="5"/>
  <c r="K302" i="5"/>
  <c r="J302" i="5"/>
  <c r="M301" i="5"/>
  <c r="L301" i="5"/>
  <c r="K301" i="5"/>
  <c r="J301" i="5"/>
  <c r="M300" i="5"/>
  <c r="L300" i="5"/>
  <c r="K300" i="5"/>
  <c r="J300" i="5"/>
  <c r="M299" i="5"/>
  <c r="L299" i="5"/>
  <c r="K299" i="5"/>
  <c r="J299" i="5"/>
  <c r="M298" i="5"/>
  <c r="L298" i="5"/>
  <c r="M297" i="5"/>
  <c r="L297" i="5"/>
  <c r="M296" i="5"/>
  <c r="L296" i="5"/>
  <c r="M295" i="5"/>
  <c r="L295" i="5"/>
  <c r="M294" i="5"/>
  <c r="L294" i="5"/>
  <c r="M293" i="5"/>
  <c r="L293" i="5"/>
  <c r="J291" i="5"/>
  <c r="J289" i="5"/>
  <c r="M283" i="5"/>
  <c r="L283" i="5"/>
  <c r="K283" i="5"/>
  <c r="J283" i="5"/>
  <c r="M282" i="5"/>
  <c r="L282" i="5"/>
  <c r="M278" i="5"/>
  <c r="L278" i="5"/>
  <c r="K278" i="5"/>
  <c r="J278" i="5"/>
  <c r="M277" i="5"/>
  <c r="L277" i="5"/>
  <c r="K277" i="5"/>
  <c r="J277" i="5"/>
  <c r="M276" i="5"/>
  <c r="L276" i="5"/>
  <c r="K276" i="5"/>
  <c r="J276" i="5"/>
  <c r="M275" i="5"/>
  <c r="L275" i="5"/>
  <c r="M274" i="5"/>
  <c r="L274" i="5"/>
  <c r="M273" i="5"/>
  <c r="L273" i="5"/>
  <c r="M272" i="5"/>
  <c r="L272" i="5"/>
  <c r="M271" i="5"/>
  <c r="L271" i="5"/>
  <c r="M270" i="5"/>
  <c r="L270" i="5"/>
  <c r="M269" i="5"/>
  <c r="L269" i="5"/>
  <c r="M268" i="5"/>
  <c r="L268" i="5"/>
  <c r="M267" i="5"/>
  <c r="L267" i="5"/>
  <c r="M266" i="5"/>
  <c r="L266" i="5"/>
  <c r="M265" i="5"/>
  <c r="L265" i="5"/>
  <c r="M263" i="5"/>
  <c r="L263" i="5"/>
  <c r="M262" i="5"/>
  <c r="L262" i="5"/>
  <c r="K262" i="5"/>
  <c r="J262" i="5"/>
  <c r="M261" i="5"/>
  <c r="L261" i="5"/>
  <c r="M260" i="5"/>
  <c r="L260" i="5"/>
  <c r="M259" i="5"/>
  <c r="L259" i="5"/>
  <c r="M258" i="5"/>
  <c r="L258" i="5"/>
  <c r="M256" i="5"/>
  <c r="L256" i="5"/>
  <c r="M255" i="5"/>
  <c r="L255" i="5"/>
  <c r="K255" i="5"/>
  <c r="J255" i="5"/>
  <c r="M254" i="5"/>
  <c r="L254" i="5"/>
  <c r="M253" i="5"/>
  <c r="L253" i="5"/>
  <c r="M252" i="5"/>
  <c r="L252" i="5"/>
  <c r="M251" i="5"/>
  <c r="L251" i="5"/>
  <c r="M250" i="5"/>
  <c r="L250" i="5"/>
  <c r="M249" i="5"/>
  <c r="L249" i="5"/>
  <c r="J246" i="5"/>
  <c r="M241" i="5"/>
  <c r="L241" i="5"/>
  <c r="K241" i="5"/>
  <c r="J241" i="5"/>
  <c r="M240" i="5"/>
  <c r="L240" i="5"/>
  <c r="K240" i="5"/>
  <c r="J240" i="5"/>
  <c r="M239" i="5"/>
  <c r="L239" i="5"/>
  <c r="M238" i="5"/>
  <c r="L238" i="5"/>
  <c r="K238" i="5"/>
  <c r="J238" i="5"/>
  <c r="M237" i="5"/>
  <c r="L237" i="5"/>
  <c r="K237" i="5"/>
  <c r="J237" i="5"/>
  <c r="M236" i="5"/>
  <c r="L236" i="5"/>
  <c r="M235" i="5"/>
  <c r="L235" i="5"/>
  <c r="M233" i="5"/>
  <c r="L233" i="5"/>
  <c r="M232" i="5"/>
  <c r="L232" i="5"/>
  <c r="M231" i="5"/>
  <c r="L231" i="5"/>
  <c r="M230" i="5"/>
  <c r="L230" i="5"/>
  <c r="M229" i="5"/>
  <c r="L229" i="5"/>
  <c r="M228" i="5"/>
  <c r="L228" i="5"/>
  <c r="M226" i="5"/>
  <c r="L226" i="5"/>
  <c r="K226" i="5"/>
  <c r="J226" i="5"/>
  <c r="M225" i="5"/>
  <c r="L225" i="5"/>
  <c r="K225" i="5"/>
  <c r="J225" i="5"/>
  <c r="M223" i="5"/>
  <c r="L223" i="5"/>
  <c r="M222" i="5"/>
  <c r="L222" i="5"/>
  <c r="M220" i="5"/>
  <c r="L220" i="5"/>
  <c r="M219" i="5"/>
  <c r="L219" i="5"/>
  <c r="K219" i="5"/>
  <c r="J219" i="5"/>
  <c r="M218" i="5"/>
  <c r="L218" i="5"/>
  <c r="M217" i="5"/>
  <c r="L217" i="5"/>
  <c r="M216" i="5"/>
  <c r="L216" i="5"/>
  <c r="M215" i="5"/>
  <c r="L215" i="5"/>
  <c r="M214" i="5"/>
  <c r="L214" i="5"/>
  <c r="M212" i="5"/>
  <c r="L212" i="5"/>
  <c r="M210" i="5"/>
  <c r="L210" i="5"/>
  <c r="K210" i="5"/>
  <c r="J210" i="5"/>
  <c r="M208" i="5"/>
  <c r="L208" i="5"/>
  <c r="M207" i="5"/>
  <c r="L207" i="5"/>
  <c r="M205" i="5"/>
  <c r="L205" i="5"/>
  <c r="K205" i="5"/>
  <c r="J205" i="5"/>
  <c r="M204" i="5"/>
  <c r="L204" i="5"/>
  <c r="K204" i="5"/>
  <c r="J204" i="5"/>
  <c r="M203" i="5"/>
  <c r="L203" i="5"/>
  <c r="M202" i="5"/>
  <c r="L202" i="5"/>
  <c r="M201" i="5"/>
  <c r="L201" i="5"/>
  <c r="M200" i="5"/>
  <c r="L200" i="5"/>
  <c r="M199" i="5"/>
  <c r="L199" i="5"/>
  <c r="M198" i="5"/>
  <c r="L198" i="5"/>
  <c r="M197" i="5"/>
  <c r="L197" i="5"/>
  <c r="M196" i="5"/>
  <c r="L196" i="5"/>
  <c r="M195" i="5"/>
  <c r="L195" i="5"/>
  <c r="M194" i="5"/>
  <c r="L194" i="5"/>
  <c r="M193" i="5"/>
  <c r="L193" i="5"/>
  <c r="M192" i="5"/>
  <c r="L192" i="5"/>
  <c r="M191" i="5"/>
  <c r="L191" i="5"/>
  <c r="M190" i="5"/>
  <c r="L190" i="5"/>
  <c r="M189" i="5"/>
  <c r="L189" i="5"/>
  <c r="M188" i="5"/>
  <c r="L188" i="5"/>
  <c r="M187" i="5"/>
  <c r="L187" i="5"/>
  <c r="M186" i="5"/>
  <c r="L186" i="5"/>
  <c r="M185" i="5"/>
  <c r="L185" i="5"/>
  <c r="M184" i="5"/>
  <c r="L184" i="5"/>
  <c r="M183" i="5"/>
  <c r="L183" i="5"/>
  <c r="M182" i="5"/>
  <c r="L182" i="5"/>
  <c r="M181" i="5"/>
  <c r="L181" i="5"/>
  <c r="M180" i="5"/>
  <c r="L180" i="5"/>
  <c r="M179" i="5"/>
  <c r="L179" i="5"/>
  <c r="M178" i="5"/>
  <c r="L178" i="5"/>
  <c r="M175" i="5"/>
  <c r="L175" i="5"/>
  <c r="K175" i="5"/>
  <c r="J175" i="5"/>
  <c r="M173" i="5"/>
  <c r="L173" i="5"/>
  <c r="M172" i="5"/>
  <c r="L172" i="5"/>
  <c r="M171" i="5"/>
  <c r="L171" i="5"/>
  <c r="M170" i="5"/>
  <c r="L170" i="5"/>
  <c r="M169" i="5"/>
  <c r="L169" i="5"/>
  <c r="M168" i="5"/>
  <c r="L168" i="5"/>
  <c r="M167" i="5"/>
  <c r="L167" i="5"/>
  <c r="M166" i="5"/>
  <c r="L166" i="5"/>
  <c r="M165" i="5"/>
  <c r="L165" i="5"/>
  <c r="M164" i="5"/>
  <c r="L164" i="5"/>
  <c r="M162" i="5"/>
  <c r="L162" i="5"/>
  <c r="M161" i="5"/>
  <c r="L161" i="5"/>
  <c r="M158" i="5"/>
  <c r="L158" i="5"/>
  <c r="K158" i="5"/>
  <c r="J158" i="5"/>
  <c r="M157" i="5"/>
  <c r="L157" i="5"/>
  <c r="M156" i="5"/>
  <c r="L156" i="5"/>
  <c r="M155" i="5"/>
  <c r="L155" i="5"/>
  <c r="M154" i="5"/>
  <c r="L154" i="5"/>
  <c r="M153" i="5"/>
  <c r="L153" i="5"/>
  <c r="M151" i="5"/>
  <c r="L151" i="5"/>
  <c r="K151" i="5"/>
  <c r="J151" i="5"/>
  <c r="M150" i="5"/>
  <c r="L150" i="5"/>
  <c r="M149" i="5"/>
  <c r="L149" i="5"/>
  <c r="M147" i="5"/>
  <c r="L147" i="5"/>
  <c r="K147" i="5"/>
  <c r="J147" i="5"/>
  <c r="M146" i="5"/>
  <c r="L146" i="5"/>
  <c r="K146" i="5"/>
  <c r="J146" i="5"/>
  <c r="M145" i="5"/>
  <c r="L145" i="5"/>
  <c r="M144" i="5"/>
  <c r="L144" i="5"/>
  <c r="K144" i="5"/>
  <c r="J144" i="5"/>
  <c r="M143" i="5"/>
  <c r="L143" i="5"/>
  <c r="M142" i="5"/>
  <c r="L142" i="5"/>
  <c r="M141" i="5"/>
  <c r="L141" i="5"/>
  <c r="K141" i="5"/>
  <c r="J141" i="5"/>
  <c r="M140" i="5"/>
  <c r="L140" i="5"/>
  <c r="M139" i="5"/>
  <c r="L139" i="5"/>
  <c r="M138" i="5"/>
  <c r="L138" i="5"/>
  <c r="M135" i="5"/>
  <c r="L135" i="5"/>
  <c r="K135" i="5"/>
  <c r="J135" i="5"/>
  <c r="M133" i="5"/>
  <c r="L133" i="5"/>
  <c r="M132" i="5"/>
  <c r="L132" i="5"/>
  <c r="M131" i="5"/>
  <c r="L131" i="5"/>
  <c r="M130" i="5"/>
  <c r="L130" i="5"/>
  <c r="M129" i="5"/>
  <c r="L129" i="5"/>
  <c r="M127" i="5"/>
  <c r="L127" i="5"/>
  <c r="M126" i="5"/>
  <c r="L126" i="5"/>
  <c r="K126" i="5"/>
  <c r="J126" i="5"/>
  <c r="M125" i="5"/>
  <c r="L125" i="5"/>
  <c r="M124" i="5"/>
  <c r="L124" i="5"/>
  <c r="K124" i="5"/>
  <c r="J124" i="5"/>
  <c r="M123" i="5"/>
  <c r="L123" i="5"/>
  <c r="M120" i="5"/>
  <c r="L120" i="5"/>
  <c r="K120" i="5"/>
  <c r="J120" i="5"/>
  <c r="M119" i="5"/>
  <c r="L119" i="5"/>
  <c r="M118" i="5"/>
  <c r="L118" i="5"/>
  <c r="M114" i="5"/>
  <c r="L114" i="5"/>
  <c r="K114" i="5"/>
  <c r="J114" i="5"/>
  <c r="M113" i="5"/>
  <c r="L113" i="5"/>
  <c r="M112" i="5"/>
  <c r="L112" i="5"/>
  <c r="M111" i="5"/>
  <c r="L111" i="5"/>
  <c r="M109" i="5"/>
  <c r="L109" i="5"/>
  <c r="K109" i="5"/>
  <c r="J109" i="5"/>
  <c r="M108" i="5"/>
  <c r="L108" i="5"/>
  <c r="K108" i="5"/>
  <c r="J108" i="5"/>
  <c r="M107" i="5"/>
  <c r="L107" i="5"/>
  <c r="M106" i="5"/>
  <c r="L106" i="5"/>
  <c r="M105" i="5"/>
  <c r="L105" i="5"/>
  <c r="M103" i="5"/>
  <c r="L103" i="5"/>
  <c r="K103" i="5"/>
  <c r="J103" i="5"/>
  <c r="M102" i="5"/>
  <c r="L102" i="5"/>
  <c r="M101" i="5"/>
  <c r="L101" i="5"/>
  <c r="M100" i="5"/>
  <c r="L100" i="5"/>
  <c r="M99" i="5"/>
  <c r="L99" i="5"/>
  <c r="M98" i="5"/>
  <c r="L98" i="5"/>
  <c r="M94" i="5"/>
  <c r="L94" i="5"/>
  <c r="K94" i="5"/>
  <c r="J94" i="5"/>
  <c r="M93" i="5"/>
  <c r="L93" i="5"/>
  <c r="M92" i="5"/>
  <c r="L92" i="5"/>
  <c r="M91" i="5"/>
  <c r="L91" i="5"/>
  <c r="M90" i="5"/>
  <c r="L90" i="5"/>
  <c r="M89" i="5"/>
  <c r="L89" i="5"/>
  <c r="M88" i="5"/>
  <c r="L88" i="5"/>
  <c r="K88" i="5"/>
  <c r="J88" i="5"/>
  <c r="M87" i="5"/>
  <c r="L87" i="5"/>
  <c r="M86" i="5"/>
  <c r="L86" i="5"/>
  <c r="M85" i="5"/>
  <c r="L85" i="5"/>
  <c r="M84" i="5"/>
  <c r="L84" i="5"/>
  <c r="M83" i="5"/>
  <c r="L83" i="5"/>
  <c r="M81" i="5"/>
  <c r="L81" i="5"/>
  <c r="M78" i="5"/>
  <c r="L78" i="5"/>
  <c r="K78" i="5"/>
  <c r="J78" i="5"/>
  <c r="M77" i="5"/>
  <c r="L77" i="5"/>
  <c r="M76" i="5"/>
  <c r="L76" i="5"/>
  <c r="M75" i="5"/>
  <c r="L75" i="5"/>
  <c r="M74" i="5"/>
  <c r="L74" i="5"/>
  <c r="M73" i="5"/>
  <c r="L73" i="5"/>
  <c r="M72" i="5"/>
  <c r="L72" i="5"/>
  <c r="M71" i="5"/>
  <c r="L71" i="5"/>
  <c r="M70" i="5"/>
  <c r="L70" i="5"/>
  <c r="M68" i="5"/>
  <c r="L68" i="5"/>
  <c r="K68" i="5"/>
  <c r="J68" i="5"/>
  <c r="M67" i="5"/>
  <c r="L67" i="5"/>
  <c r="M66" i="5"/>
  <c r="L66" i="5"/>
  <c r="M65" i="5"/>
  <c r="L65" i="5"/>
  <c r="M64" i="5"/>
  <c r="L64" i="5"/>
  <c r="M62" i="5"/>
  <c r="L62" i="5"/>
  <c r="K62" i="5"/>
  <c r="J62" i="5"/>
  <c r="M61" i="5"/>
  <c r="L61" i="5"/>
  <c r="M60" i="5"/>
  <c r="L60" i="5"/>
  <c r="M59" i="5"/>
  <c r="L59" i="5"/>
  <c r="M57" i="5"/>
  <c r="L57" i="5"/>
  <c r="M56" i="5"/>
  <c r="L56" i="5"/>
  <c r="K56" i="5"/>
  <c r="J56" i="5"/>
  <c r="M55" i="5"/>
  <c r="L55" i="5"/>
  <c r="M54" i="5"/>
  <c r="L54" i="5"/>
  <c r="M52" i="5"/>
  <c r="L52" i="5"/>
  <c r="M51" i="5"/>
  <c r="L51" i="5"/>
  <c r="M50" i="5"/>
  <c r="L50" i="5"/>
  <c r="M49" i="5"/>
  <c r="L49" i="5"/>
  <c r="M47" i="5"/>
  <c r="L47" i="5"/>
  <c r="K47" i="5"/>
  <c r="J47" i="5"/>
  <c r="M46" i="5"/>
  <c r="L46" i="5"/>
  <c r="M45" i="5"/>
  <c r="L45" i="5"/>
  <c r="M44" i="5"/>
  <c r="L44" i="5"/>
  <c r="M43" i="5"/>
  <c r="L43" i="5"/>
  <c r="M41" i="5"/>
  <c r="L41" i="5"/>
  <c r="M39" i="5"/>
  <c r="L39" i="5"/>
  <c r="K39" i="5"/>
  <c r="J39" i="5"/>
  <c r="M38" i="5"/>
  <c r="L38" i="5"/>
  <c r="K38" i="5"/>
  <c r="J38" i="5"/>
  <c r="M37" i="5"/>
  <c r="L37" i="5"/>
  <c r="M35" i="5"/>
  <c r="L35" i="5"/>
  <c r="K35" i="5"/>
  <c r="J35" i="5"/>
  <c r="M34" i="5"/>
  <c r="L34" i="5"/>
  <c r="K34" i="5"/>
  <c r="J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1" i="5"/>
  <c r="L11" i="5"/>
  <c r="M10" i="5"/>
  <c r="L10" i="5"/>
  <c r="M9" i="5"/>
  <c r="L9" i="5"/>
  <c r="M8" i="5"/>
  <c r="L8" i="5"/>
  <c r="M7" i="5"/>
  <c r="L7" i="5"/>
  <c r="M6" i="5"/>
  <c r="L6" i="5"/>
  <c r="M5" i="5"/>
  <c r="L5" i="5"/>
  <c r="Q509" i="4"/>
  <c r="P509" i="4"/>
  <c r="Q508" i="4"/>
  <c r="P508" i="4"/>
  <c r="Q507" i="4"/>
  <c r="P507" i="4"/>
  <c r="Q506" i="4"/>
  <c r="Q504" i="4"/>
  <c r="P504" i="4"/>
  <c r="Q503" i="4"/>
  <c r="P503" i="4"/>
  <c r="Q502" i="4"/>
  <c r="Q501" i="4"/>
  <c r="Q500" i="4"/>
  <c r="Q499" i="4"/>
  <c r="Q496" i="4"/>
  <c r="P496" i="4"/>
  <c r="Q495" i="4"/>
  <c r="Q494" i="4"/>
  <c r="Q492" i="4"/>
  <c r="P492" i="4"/>
  <c r="Q491" i="4"/>
  <c r="Q490" i="4"/>
  <c r="Q487" i="4"/>
  <c r="P487" i="4"/>
  <c r="Q486" i="4"/>
  <c r="P486" i="4"/>
  <c r="Q485" i="4"/>
  <c r="P485" i="4"/>
  <c r="Q484" i="4"/>
  <c r="Q480" i="4"/>
  <c r="P480" i="4"/>
  <c r="Q479" i="4"/>
  <c r="Q478" i="4"/>
  <c r="Q476" i="4"/>
  <c r="P476" i="4"/>
  <c r="Q475" i="4"/>
  <c r="P475" i="4"/>
  <c r="Q474" i="4"/>
  <c r="Q472" i="4"/>
  <c r="P472" i="4"/>
  <c r="Q471" i="4"/>
  <c r="Q470" i="4"/>
  <c r="Q469" i="4"/>
  <c r="Q468" i="4"/>
  <c r="Q467" i="4"/>
  <c r="Q466" i="4"/>
  <c r="Q465" i="4"/>
  <c r="Q464" i="4"/>
  <c r="Q463" i="4"/>
  <c r="Q462" i="4"/>
  <c r="Q461" i="4"/>
  <c r="Q460" i="4"/>
  <c r="Q459" i="4"/>
  <c r="Q456" i="4"/>
  <c r="P456" i="4"/>
  <c r="Q455" i="4"/>
  <c r="P455" i="4"/>
  <c r="Q454" i="4"/>
  <c r="P454" i="4"/>
  <c r="Q453" i="4"/>
  <c r="Q451" i="4"/>
  <c r="P451" i="4"/>
  <c r="Q450" i="4"/>
  <c r="Q449" i="4"/>
  <c r="Q448" i="4"/>
  <c r="Q447" i="4"/>
  <c r="Q446" i="4"/>
  <c r="Q445" i="4"/>
  <c r="Q444" i="4"/>
  <c r="Q443" i="4"/>
  <c r="Q442" i="4"/>
  <c r="Q441" i="4"/>
  <c r="Q440" i="4"/>
  <c r="Q437" i="4"/>
  <c r="P437" i="4"/>
  <c r="Q436" i="4"/>
  <c r="P436" i="4"/>
  <c r="Q435" i="4"/>
  <c r="Q434" i="4"/>
  <c r="Q433" i="4"/>
  <c r="Q432" i="4"/>
  <c r="Q430" i="4"/>
  <c r="P430" i="4"/>
  <c r="Q429" i="4"/>
  <c r="Q427" i="4"/>
  <c r="P427" i="4"/>
  <c r="Q426" i="4"/>
  <c r="Q425" i="4"/>
  <c r="Q421" i="4"/>
  <c r="P421" i="4"/>
  <c r="Q420" i="4"/>
  <c r="P420" i="4"/>
  <c r="Q419" i="4"/>
  <c r="Q416" i="4"/>
  <c r="P416" i="4"/>
  <c r="Q415" i="4"/>
  <c r="P415" i="4"/>
  <c r="Q414" i="4"/>
  <c r="P414" i="4"/>
  <c r="Q413" i="4"/>
  <c r="Q412" i="4"/>
  <c r="Q411" i="4"/>
  <c r="Q409" i="4"/>
  <c r="P409" i="4"/>
  <c r="Q408" i="4"/>
  <c r="Q407" i="4"/>
  <c r="Q405" i="4"/>
  <c r="P405" i="4"/>
  <c r="Q404" i="4"/>
  <c r="Q403" i="4"/>
  <c r="Q401" i="4"/>
  <c r="P401" i="4"/>
  <c r="Q400" i="4"/>
  <c r="Q399" i="4"/>
  <c r="Q397" i="4"/>
  <c r="P397" i="4"/>
  <c r="Q396" i="4"/>
  <c r="Q395" i="4"/>
  <c r="Q394" i="4"/>
  <c r="Q393" i="4"/>
  <c r="Q392" i="4"/>
  <c r="Q391" i="4"/>
  <c r="Q390" i="4"/>
  <c r="Q389" i="4"/>
  <c r="Q387" i="4"/>
  <c r="P387" i="4"/>
  <c r="Q386" i="4"/>
  <c r="Q384" i="4"/>
  <c r="P384" i="4"/>
  <c r="Q383" i="4"/>
  <c r="Q381" i="4"/>
  <c r="P381" i="4"/>
  <c r="Q380" i="4"/>
  <c r="Q378" i="4"/>
  <c r="P378" i="4"/>
  <c r="Q377" i="4"/>
  <c r="Q375" i="4"/>
  <c r="P375" i="4"/>
  <c r="Q374" i="4"/>
  <c r="Q371" i="4"/>
  <c r="P371" i="4"/>
  <c r="Q370" i="4"/>
  <c r="P370" i="4"/>
  <c r="Q369" i="4"/>
  <c r="Q367" i="4"/>
  <c r="P367" i="4"/>
  <c r="Q366" i="4"/>
  <c r="Q365" i="4"/>
  <c r="Q362" i="4"/>
  <c r="P362" i="4"/>
  <c r="Q361" i="4"/>
  <c r="Q360" i="4"/>
  <c r="Q359" i="4"/>
  <c r="Q358" i="4"/>
  <c r="Q357" i="4"/>
  <c r="Q354" i="4"/>
  <c r="P354" i="4"/>
  <c r="Q353" i="4"/>
  <c r="P353" i="4"/>
  <c r="Q352" i="4"/>
  <c r="Q350" i="4"/>
  <c r="P350" i="4"/>
  <c r="Q349" i="4"/>
  <c r="Q348" i="4"/>
  <c r="Q347" i="4"/>
  <c r="Q345" i="4"/>
  <c r="P345" i="4"/>
  <c r="Q344" i="4"/>
  <c r="Q341" i="4"/>
  <c r="P341" i="4"/>
  <c r="Q340" i="4"/>
  <c r="P340" i="4"/>
  <c r="Q339" i="4"/>
  <c r="P339" i="4"/>
  <c r="Q338" i="4"/>
  <c r="Q336" i="4"/>
  <c r="P336" i="4"/>
  <c r="Q335" i="4"/>
  <c r="P335" i="4"/>
  <c r="Q334" i="4"/>
  <c r="Q333" i="4"/>
  <c r="Q332" i="4"/>
  <c r="Q331" i="4"/>
  <c r="Q330" i="4"/>
  <c r="Q328" i="4"/>
  <c r="P328" i="4"/>
  <c r="Q327" i="4"/>
  <c r="Q325" i="4"/>
  <c r="P325" i="4"/>
  <c r="Q324" i="4"/>
  <c r="P324" i="4"/>
  <c r="Q323" i="4"/>
  <c r="Q322" i="4"/>
  <c r="Q320" i="4"/>
  <c r="P320" i="4"/>
  <c r="Q319" i="4"/>
  <c r="Q318" i="4"/>
  <c r="Q316" i="4"/>
  <c r="P316" i="4"/>
  <c r="Q315" i="4"/>
  <c r="Q311" i="4"/>
  <c r="P311" i="4"/>
  <c r="Q310" i="4"/>
  <c r="P310" i="4"/>
  <c r="Q309" i="4"/>
  <c r="Q307" i="4"/>
  <c r="P307" i="4"/>
  <c r="Q306" i="4"/>
  <c r="Q304" i="4"/>
  <c r="P304" i="4"/>
  <c r="Q303" i="4"/>
  <c r="Q301" i="4"/>
  <c r="P301" i="4"/>
  <c r="Q300" i="4"/>
  <c r="Q299" i="4"/>
  <c r="Q297" i="4"/>
  <c r="P297" i="4"/>
  <c r="Q296" i="4"/>
  <c r="Q295" i="4"/>
  <c r="Q294" i="4"/>
  <c r="Q293" i="4"/>
  <c r="Q292" i="4"/>
  <c r="Q291" i="4"/>
  <c r="Q290" i="4"/>
  <c r="Q287" i="4"/>
  <c r="P287" i="4"/>
  <c r="Q285" i="4"/>
  <c r="Q283" i="4"/>
  <c r="P283" i="4"/>
  <c r="Q282" i="4"/>
  <c r="P282" i="4"/>
  <c r="Q281" i="4"/>
  <c r="Q280" i="4"/>
  <c r="Q279" i="4"/>
  <c r="Q278" i="4"/>
  <c r="Q277" i="4"/>
  <c r="Q276" i="4"/>
  <c r="Q275" i="4"/>
  <c r="Q274" i="4"/>
  <c r="Q272" i="4"/>
  <c r="P272" i="4"/>
  <c r="Q271" i="4"/>
  <c r="Q270" i="4"/>
  <c r="Q269" i="4"/>
  <c r="Q268" i="4"/>
  <c r="Q267" i="4"/>
  <c r="Q262" i="4"/>
  <c r="P262" i="4"/>
  <c r="Q261" i="4"/>
  <c r="P261" i="4"/>
  <c r="Q260" i="4"/>
  <c r="Q258" i="4"/>
  <c r="P258" i="4"/>
  <c r="Q257" i="4"/>
  <c r="Q254" i="4"/>
  <c r="P254" i="4"/>
  <c r="Q253" i="4"/>
  <c r="P253" i="4"/>
  <c r="Q252" i="4"/>
  <c r="P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8" i="4"/>
  <c r="P238" i="4"/>
  <c r="Q237" i="4"/>
  <c r="Q236" i="4"/>
  <c r="Q235" i="4"/>
  <c r="Q234" i="4"/>
  <c r="Q233" i="4"/>
  <c r="Q232" i="4"/>
  <c r="Q231" i="4"/>
  <c r="Q230" i="4"/>
  <c r="Q229" i="4"/>
  <c r="Q228" i="4"/>
  <c r="Q227" i="4"/>
  <c r="Q225" i="4"/>
  <c r="P225" i="4"/>
  <c r="Q224" i="4"/>
  <c r="Q223" i="4"/>
  <c r="Q222" i="4"/>
  <c r="Q221" i="4"/>
  <c r="Q220" i="4"/>
  <c r="Q217" i="4"/>
  <c r="P217" i="4"/>
  <c r="Q216" i="4"/>
  <c r="P216" i="4"/>
  <c r="Q215" i="4"/>
  <c r="Q213" i="4"/>
  <c r="P213" i="4"/>
  <c r="Q212" i="4"/>
  <c r="Q211" i="4"/>
  <c r="Q210" i="4"/>
  <c r="Q209" i="4"/>
  <c r="Q208" i="4"/>
  <c r="Q206" i="4"/>
  <c r="P206" i="4"/>
  <c r="Q205" i="4"/>
  <c r="Q204" i="4"/>
  <c r="Q203" i="4"/>
  <c r="Q202" i="4"/>
  <c r="Q201" i="4"/>
  <c r="Q200" i="4"/>
  <c r="Q198" i="4"/>
  <c r="P198" i="4"/>
  <c r="Q197" i="4"/>
  <c r="Q196" i="4"/>
  <c r="Q195" i="4"/>
  <c r="Q194" i="4"/>
  <c r="Q193" i="4"/>
  <c r="Q192" i="4"/>
  <c r="Q189" i="4"/>
  <c r="P189" i="4"/>
  <c r="Q188" i="4"/>
  <c r="Q187" i="4"/>
  <c r="Q186" i="4"/>
  <c r="Q185" i="4"/>
  <c r="Q184" i="4"/>
  <c r="Q183" i="4"/>
  <c r="Q181" i="4"/>
  <c r="P181" i="4"/>
  <c r="Q180" i="4"/>
  <c r="P180" i="4"/>
  <c r="Q179" i="4"/>
  <c r="Q178" i="4"/>
  <c r="Q177" i="4"/>
  <c r="Q176" i="4"/>
  <c r="Q175" i="4"/>
  <c r="Q174" i="4"/>
  <c r="Q173" i="4"/>
  <c r="Q171" i="4"/>
  <c r="P171" i="4"/>
  <c r="Q170" i="4"/>
  <c r="Q169" i="4"/>
  <c r="Q168" i="4"/>
  <c r="Q167" i="4"/>
  <c r="Q165" i="4"/>
  <c r="P165" i="4"/>
  <c r="Q164" i="4"/>
  <c r="Q163" i="4"/>
  <c r="Q162" i="4"/>
  <c r="Q160" i="4"/>
  <c r="P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2" i="4"/>
  <c r="P142" i="4"/>
  <c r="Q141" i="4"/>
  <c r="P141" i="4"/>
  <c r="Q140" i="4"/>
  <c r="Q139" i="4"/>
  <c r="Q138" i="4"/>
  <c r="Q137" i="4"/>
  <c r="Q134" i="4"/>
  <c r="P134" i="4"/>
  <c r="Q133" i="4"/>
  <c r="Q132" i="4"/>
  <c r="Q131" i="4"/>
  <c r="Q130" i="4"/>
  <c r="Q126" i="4"/>
  <c r="P126" i="4"/>
  <c r="Q125" i="4"/>
  <c r="P125" i="4"/>
  <c r="Q124" i="4"/>
  <c r="Q123" i="4"/>
  <c r="Q122" i="4"/>
  <c r="Q120" i="4"/>
  <c r="P120" i="4"/>
  <c r="Q119" i="4"/>
  <c r="Q117" i="4"/>
  <c r="P117" i="4"/>
  <c r="Q116" i="4"/>
  <c r="Q114" i="4"/>
  <c r="P114" i="4"/>
  <c r="Q113" i="4"/>
  <c r="Q112" i="4"/>
  <c r="Q109" i="4"/>
  <c r="P109" i="4"/>
  <c r="Q108" i="4"/>
  <c r="P108" i="4"/>
  <c r="Q107" i="4"/>
  <c r="Q106" i="4"/>
  <c r="Q104" i="4"/>
  <c r="P104" i="4"/>
  <c r="Q103" i="4"/>
  <c r="Q100" i="4"/>
  <c r="P100" i="4"/>
  <c r="Q99" i="4"/>
  <c r="P99" i="4"/>
  <c r="Q98" i="4"/>
  <c r="Q97" i="4"/>
  <c r="Q96" i="4"/>
  <c r="Q95" i="4"/>
  <c r="Q92" i="4"/>
  <c r="P92" i="4"/>
  <c r="Q91" i="4"/>
  <c r="Q89" i="4"/>
  <c r="P89" i="4"/>
  <c r="Q88" i="4"/>
  <c r="Q87" i="4"/>
  <c r="Q86" i="4"/>
  <c r="Q85" i="4"/>
  <c r="Q84" i="4"/>
  <c r="Q82" i="4"/>
  <c r="P82" i="4"/>
  <c r="Q81" i="4"/>
  <c r="Q80" i="4"/>
  <c r="Q79" i="4"/>
  <c r="Q78" i="4"/>
  <c r="Q76" i="4"/>
  <c r="P76" i="4"/>
  <c r="Q75" i="4"/>
  <c r="Q74" i="4"/>
  <c r="Q71" i="4"/>
  <c r="P71" i="4"/>
  <c r="Q70" i="4"/>
  <c r="P70" i="4"/>
  <c r="Q69" i="4"/>
  <c r="Q68" i="4"/>
  <c r="Q67" i="4"/>
  <c r="Q66" i="4"/>
  <c r="Q64" i="4"/>
  <c r="P64" i="4"/>
  <c r="Q63" i="4"/>
  <c r="Q62" i="4"/>
  <c r="Q61" i="4"/>
  <c r="Q60" i="4"/>
  <c r="Q58" i="4"/>
  <c r="P58" i="4"/>
  <c r="Q57" i="4"/>
  <c r="Q55" i="4"/>
  <c r="P55" i="4"/>
  <c r="Q54" i="4"/>
  <c r="Q53" i="4"/>
  <c r="Q52" i="4"/>
  <c r="Q50" i="4"/>
  <c r="P50" i="4"/>
  <c r="Q49" i="4"/>
  <c r="Q47" i="4"/>
  <c r="P47" i="4"/>
  <c r="Q46" i="4"/>
  <c r="Q44" i="4"/>
  <c r="P44" i="4"/>
  <c r="Q43" i="4"/>
  <c r="Q42" i="4"/>
  <c r="Q41" i="4"/>
  <c r="Q39" i="4"/>
  <c r="P39" i="4"/>
  <c r="Q38" i="4"/>
  <c r="Q37" i="4"/>
  <c r="Q36" i="4"/>
  <c r="Q35" i="4"/>
  <c r="Q34" i="4"/>
  <c r="Q33" i="4"/>
  <c r="Q32" i="4"/>
  <c r="Q30" i="4"/>
  <c r="P30" i="4"/>
  <c r="Q29" i="4"/>
  <c r="Q28" i="4"/>
  <c r="Q27" i="4"/>
  <c r="Q25" i="4"/>
  <c r="P25" i="4"/>
  <c r="Q24" i="4"/>
  <c r="Q23" i="4"/>
  <c r="Q21" i="4"/>
  <c r="P21" i="4"/>
  <c r="Q20" i="4"/>
  <c r="Q18" i="4"/>
  <c r="P18" i="4"/>
  <c r="Q17" i="4"/>
  <c r="Q14" i="4"/>
  <c r="P14" i="4"/>
  <c r="Q13" i="4"/>
  <c r="Q12" i="4"/>
  <c r="Q11" i="4"/>
  <c r="Q10" i="4"/>
  <c r="Q9" i="4"/>
  <c r="Q8" i="4"/>
  <c r="Q7" i="4"/>
  <c r="Q6" i="4"/>
  <c r="Q4" i="4"/>
  <c r="P4" i="4"/>
  <c r="Q3" i="4"/>
  <c r="M302" i="3"/>
  <c r="L302" i="3"/>
  <c r="K302" i="3"/>
  <c r="J302" i="3"/>
  <c r="M301" i="3"/>
  <c r="L301" i="3"/>
  <c r="K301" i="3"/>
  <c r="J301" i="3"/>
  <c r="M300" i="3"/>
  <c r="L300" i="3"/>
  <c r="K300" i="3"/>
  <c r="J300" i="3"/>
  <c r="M299" i="3"/>
  <c r="L299" i="3"/>
  <c r="K299" i="3"/>
  <c r="J299" i="3"/>
  <c r="M298" i="3"/>
  <c r="L298" i="3"/>
  <c r="M297" i="3"/>
  <c r="L297" i="3"/>
  <c r="M296" i="3"/>
  <c r="L296" i="3"/>
  <c r="M295" i="3"/>
  <c r="L295" i="3"/>
  <c r="M294" i="3"/>
  <c r="L294" i="3"/>
  <c r="M293" i="3"/>
  <c r="L293" i="3"/>
  <c r="J291" i="3"/>
  <c r="J289" i="3"/>
  <c r="M283" i="3"/>
  <c r="L283" i="3"/>
  <c r="K283" i="3"/>
  <c r="J283" i="3"/>
  <c r="M282" i="3"/>
  <c r="L282" i="3"/>
  <c r="M278" i="3"/>
  <c r="L278" i="3"/>
  <c r="K278" i="3"/>
  <c r="J278" i="3"/>
  <c r="M277" i="3"/>
  <c r="L277" i="3"/>
  <c r="K277" i="3"/>
  <c r="J277" i="3"/>
  <c r="M276" i="3"/>
  <c r="L276" i="3"/>
  <c r="K276" i="3"/>
  <c r="J276" i="3"/>
  <c r="M275" i="3"/>
  <c r="L275" i="3"/>
  <c r="M274" i="3"/>
  <c r="L274" i="3"/>
  <c r="M273" i="3"/>
  <c r="L273" i="3"/>
  <c r="M272" i="3"/>
  <c r="L272" i="3"/>
  <c r="M271" i="3"/>
  <c r="L271" i="3"/>
  <c r="M270" i="3"/>
  <c r="L270" i="3"/>
  <c r="M269" i="3"/>
  <c r="L269" i="3"/>
  <c r="M268" i="3"/>
  <c r="L268" i="3"/>
  <c r="M267" i="3"/>
  <c r="L267" i="3"/>
  <c r="M266" i="3"/>
  <c r="L266" i="3"/>
  <c r="M265" i="3"/>
  <c r="L265" i="3"/>
  <c r="M263" i="3"/>
  <c r="L263" i="3"/>
  <c r="M262" i="3"/>
  <c r="L262" i="3"/>
  <c r="K262" i="3"/>
  <c r="J262" i="3"/>
  <c r="M261" i="3"/>
  <c r="L261" i="3"/>
  <c r="M260" i="3"/>
  <c r="L260" i="3"/>
  <c r="M259" i="3"/>
  <c r="L259" i="3"/>
  <c r="M258" i="3"/>
  <c r="L258" i="3"/>
  <c r="M256" i="3"/>
  <c r="L256" i="3"/>
  <c r="M255" i="3"/>
  <c r="L255" i="3"/>
  <c r="K255" i="3"/>
  <c r="J255" i="3"/>
  <c r="M254" i="3"/>
  <c r="L254" i="3"/>
  <c r="M253" i="3"/>
  <c r="L253" i="3"/>
  <c r="M252" i="3"/>
  <c r="L252" i="3"/>
  <c r="M251" i="3"/>
  <c r="L251" i="3"/>
  <c r="M250" i="3"/>
  <c r="L250" i="3"/>
  <c r="M249" i="3"/>
  <c r="L249" i="3"/>
  <c r="J246" i="3"/>
  <c r="M241" i="3"/>
  <c r="L241" i="3"/>
  <c r="K241" i="3"/>
  <c r="J241" i="3"/>
  <c r="M240" i="3"/>
  <c r="L240" i="3"/>
  <c r="K240" i="3"/>
  <c r="J240" i="3"/>
  <c r="M239" i="3"/>
  <c r="L239" i="3"/>
  <c r="M238" i="3"/>
  <c r="L238" i="3"/>
  <c r="K238" i="3"/>
  <c r="J238" i="3"/>
  <c r="M237" i="3"/>
  <c r="L237" i="3"/>
  <c r="K237" i="3"/>
  <c r="J237" i="3"/>
  <c r="M236" i="3"/>
  <c r="L236" i="3"/>
  <c r="M235" i="3"/>
  <c r="L235" i="3"/>
  <c r="M233" i="3"/>
  <c r="L233" i="3"/>
  <c r="M232" i="3"/>
  <c r="L232" i="3"/>
  <c r="M231" i="3"/>
  <c r="L231" i="3"/>
  <c r="M230" i="3"/>
  <c r="L230" i="3"/>
  <c r="M229" i="3"/>
  <c r="L229" i="3"/>
  <c r="M228" i="3"/>
  <c r="L228" i="3"/>
  <c r="M226" i="3"/>
  <c r="L226" i="3"/>
  <c r="K226" i="3"/>
  <c r="J226" i="3"/>
  <c r="M225" i="3"/>
  <c r="L225" i="3"/>
  <c r="K225" i="3"/>
  <c r="J225" i="3"/>
  <c r="M223" i="3"/>
  <c r="L223" i="3"/>
  <c r="M222" i="3"/>
  <c r="L222" i="3"/>
  <c r="M220" i="3"/>
  <c r="L220" i="3"/>
  <c r="M219" i="3"/>
  <c r="L219" i="3"/>
  <c r="K219" i="3"/>
  <c r="J219" i="3"/>
  <c r="M218" i="3"/>
  <c r="L218" i="3"/>
  <c r="M217" i="3"/>
  <c r="L217" i="3"/>
  <c r="M216" i="3"/>
  <c r="L216" i="3"/>
  <c r="M215" i="3"/>
  <c r="L215" i="3"/>
  <c r="M214" i="3"/>
  <c r="L214" i="3"/>
  <c r="M212" i="3"/>
  <c r="L212" i="3"/>
  <c r="M210" i="3"/>
  <c r="L210" i="3"/>
  <c r="K210" i="3"/>
  <c r="J210" i="3"/>
  <c r="M208" i="3"/>
  <c r="L208" i="3"/>
  <c r="M207" i="3"/>
  <c r="L207" i="3"/>
  <c r="M205" i="3"/>
  <c r="L205" i="3"/>
  <c r="K205" i="3"/>
  <c r="J205" i="3"/>
  <c r="M204" i="3"/>
  <c r="L204" i="3"/>
  <c r="K204" i="3"/>
  <c r="J204" i="3"/>
  <c r="M203" i="3"/>
  <c r="L203" i="3"/>
  <c r="M202" i="3"/>
  <c r="L202" i="3"/>
  <c r="M201" i="3"/>
  <c r="L201" i="3"/>
  <c r="M200" i="3"/>
  <c r="L200" i="3"/>
  <c r="M199" i="3"/>
  <c r="L199" i="3"/>
  <c r="M198" i="3"/>
  <c r="L198" i="3"/>
  <c r="M197" i="3"/>
  <c r="L197" i="3"/>
  <c r="M196" i="3"/>
  <c r="L196" i="3"/>
  <c r="M195" i="3"/>
  <c r="L195" i="3"/>
  <c r="M194" i="3"/>
  <c r="L194" i="3"/>
  <c r="M193" i="3"/>
  <c r="L193" i="3"/>
  <c r="M192" i="3"/>
  <c r="L192" i="3"/>
  <c r="M191" i="3"/>
  <c r="L191" i="3"/>
  <c r="M190" i="3"/>
  <c r="L190" i="3"/>
  <c r="M189" i="3"/>
  <c r="L189" i="3"/>
  <c r="M188" i="3"/>
  <c r="L188" i="3"/>
  <c r="M187" i="3"/>
  <c r="L187" i="3"/>
  <c r="M186" i="3"/>
  <c r="L186" i="3"/>
  <c r="M185" i="3"/>
  <c r="L185" i="3"/>
  <c r="M184" i="3"/>
  <c r="L184" i="3"/>
  <c r="M183" i="3"/>
  <c r="L183" i="3"/>
  <c r="M182" i="3"/>
  <c r="L182" i="3"/>
  <c r="M181" i="3"/>
  <c r="L181" i="3"/>
  <c r="M180" i="3"/>
  <c r="L180" i="3"/>
  <c r="M179" i="3"/>
  <c r="L179" i="3"/>
  <c r="M178" i="3"/>
  <c r="L178" i="3"/>
  <c r="M175" i="3"/>
  <c r="L175" i="3"/>
  <c r="K175" i="3"/>
  <c r="J175" i="3"/>
  <c r="M173" i="3"/>
  <c r="L173" i="3"/>
  <c r="M172" i="3"/>
  <c r="L172" i="3"/>
  <c r="M171" i="3"/>
  <c r="L171" i="3"/>
  <c r="M170" i="3"/>
  <c r="L170" i="3"/>
  <c r="M169" i="3"/>
  <c r="L169" i="3"/>
  <c r="M168" i="3"/>
  <c r="L168" i="3"/>
  <c r="M167" i="3"/>
  <c r="L167" i="3"/>
  <c r="M166" i="3"/>
  <c r="L166" i="3"/>
  <c r="M165" i="3"/>
  <c r="L165" i="3"/>
  <c r="M164" i="3"/>
  <c r="L164" i="3"/>
  <c r="M162" i="3"/>
  <c r="L162" i="3"/>
  <c r="M161" i="3"/>
  <c r="L161" i="3"/>
  <c r="M158" i="3"/>
  <c r="L158" i="3"/>
  <c r="K158" i="3"/>
  <c r="J158" i="3"/>
  <c r="M157" i="3"/>
  <c r="L157" i="3"/>
  <c r="M156" i="3"/>
  <c r="L156" i="3"/>
  <c r="M155" i="3"/>
  <c r="L155" i="3"/>
  <c r="M154" i="3"/>
  <c r="L154" i="3"/>
  <c r="M153" i="3"/>
  <c r="L153" i="3"/>
  <c r="M151" i="3"/>
  <c r="L151" i="3"/>
  <c r="K151" i="3"/>
  <c r="J151" i="3"/>
  <c r="M150" i="3"/>
  <c r="L150" i="3"/>
  <c r="M149" i="3"/>
  <c r="L149" i="3"/>
  <c r="M147" i="3"/>
  <c r="L147" i="3"/>
  <c r="K147" i="3"/>
  <c r="J147" i="3"/>
  <c r="M146" i="3"/>
  <c r="L146" i="3"/>
  <c r="K146" i="3"/>
  <c r="J146" i="3"/>
  <c r="M145" i="3"/>
  <c r="L145" i="3"/>
  <c r="M144" i="3"/>
  <c r="L144" i="3"/>
  <c r="K144" i="3"/>
  <c r="J144" i="3"/>
  <c r="M143" i="3"/>
  <c r="L143" i="3"/>
  <c r="M142" i="3"/>
  <c r="L142" i="3"/>
  <c r="M141" i="3"/>
  <c r="L141" i="3"/>
  <c r="K141" i="3"/>
  <c r="J141" i="3"/>
  <c r="M140" i="3"/>
  <c r="L140" i="3"/>
  <c r="M139" i="3"/>
  <c r="L139" i="3"/>
  <c r="M138" i="3"/>
  <c r="L138" i="3"/>
  <c r="M135" i="3"/>
  <c r="L135" i="3"/>
  <c r="K135" i="3"/>
  <c r="J135" i="3"/>
  <c r="M133" i="3"/>
  <c r="L133" i="3"/>
  <c r="M132" i="3"/>
  <c r="L132" i="3"/>
  <c r="M131" i="3"/>
  <c r="L131" i="3"/>
  <c r="M130" i="3"/>
  <c r="L130" i="3"/>
  <c r="M129" i="3"/>
  <c r="L129" i="3"/>
  <c r="M127" i="3"/>
  <c r="L127" i="3"/>
  <c r="M126" i="3"/>
  <c r="L126" i="3"/>
  <c r="K126" i="3"/>
  <c r="J126" i="3"/>
  <c r="M125" i="3"/>
  <c r="L125" i="3"/>
  <c r="M124" i="3"/>
  <c r="L124" i="3"/>
  <c r="K124" i="3"/>
  <c r="J124" i="3"/>
  <c r="M123" i="3"/>
  <c r="L123" i="3"/>
  <c r="M120" i="3"/>
  <c r="L120" i="3"/>
  <c r="K120" i="3"/>
  <c r="J120" i="3"/>
  <c r="M119" i="3"/>
  <c r="L119" i="3"/>
  <c r="M118" i="3"/>
  <c r="L118" i="3"/>
  <c r="M114" i="3"/>
  <c r="L114" i="3"/>
  <c r="K114" i="3"/>
  <c r="J114" i="3"/>
  <c r="M113" i="3"/>
  <c r="L113" i="3"/>
  <c r="M112" i="3"/>
  <c r="L112" i="3"/>
  <c r="M111" i="3"/>
  <c r="L111" i="3"/>
  <c r="M109" i="3"/>
  <c r="L109" i="3"/>
  <c r="K109" i="3"/>
  <c r="J109" i="3"/>
  <c r="M108" i="3"/>
  <c r="L108" i="3"/>
  <c r="K108" i="3"/>
  <c r="J108" i="3"/>
  <c r="M107" i="3"/>
  <c r="L107" i="3"/>
  <c r="M106" i="3"/>
  <c r="L106" i="3"/>
  <c r="M105" i="3"/>
  <c r="L105" i="3"/>
  <c r="M103" i="3"/>
  <c r="L103" i="3"/>
  <c r="K103" i="3"/>
  <c r="J103" i="3"/>
  <c r="M102" i="3"/>
  <c r="L102" i="3"/>
  <c r="M101" i="3"/>
  <c r="L101" i="3"/>
  <c r="M100" i="3"/>
  <c r="L100" i="3"/>
  <c r="M99" i="3"/>
  <c r="L99" i="3"/>
  <c r="M98" i="3"/>
  <c r="L98" i="3"/>
  <c r="M94" i="3"/>
  <c r="L94" i="3"/>
  <c r="K94" i="3"/>
  <c r="J94" i="3"/>
  <c r="M93" i="3"/>
  <c r="L93" i="3"/>
  <c r="M92" i="3"/>
  <c r="L92" i="3"/>
  <c r="M91" i="3"/>
  <c r="L91" i="3"/>
  <c r="M90" i="3"/>
  <c r="L90" i="3"/>
  <c r="M89" i="3"/>
  <c r="L89" i="3"/>
  <c r="M88" i="3"/>
  <c r="L88" i="3"/>
  <c r="K88" i="3"/>
  <c r="J88" i="3"/>
  <c r="M87" i="3"/>
  <c r="L87" i="3"/>
  <c r="M86" i="3"/>
  <c r="L86" i="3"/>
  <c r="M85" i="3"/>
  <c r="L85" i="3"/>
  <c r="M84" i="3"/>
  <c r="L84" i="3"/>
  <c r="M83" i="3"/>
  <c r="L83" i="3"/>
  <c r="M81" i="3"/>
  <c r="L81" i="3"/>
  <c r="M78" i="3"/>
  <c r="L78" i="3"/>
  <c r="K78" i="3"/>
  <c r="J78" i="3"/>
  <c r="M77" i="3"/>
  <c r="L77" i="3"/>
  <c r="M76" i="3"/>
  <c r="L76" i="3"/>
  <c r="M75" i="3"/>
  <c r="L75" i="3"/>
  <c r="M74" i="3"/>
  <c r="L74" i="3"/>
  <c r="M73" i="3"/>
  <c r="L73" i="3"/>
  <c r="M72" i="3"/>
  <c r="L72" i="3"/>
  <c r="M71" i="3"/>
  <c r="L71" i="3"/>
  <c r="M70" i="3"/>
  <c r="L70" i="3"/>
  <c r="M68" i="3"/>
  <c r="L68" i="3"/>
  <c r="K68" i="3"/>
  <c r="J68" i="3"/>
  <c r="M67" i="3"/>
  <c r="L67" i="3"/>
  <c r="M66" i="3"/>
  <c r="L66" i="3"/>
  <c r="M65" i="3"/>
  <c r="L65" i="3"/>
  <c r="M64" i="3"/>
  <c r="L64" i="3"/>
  <c r="M62" i="3"/>
  <c r="L62" i="3"/>
  <c r="K62" i="3"/>
  <c r="J62" i="3"/>
  <c r="M61" i="3"/>
  <c r="L61" i="3"/>
  <c r="M60" i="3"/>
  <c r="L60" i="3"/>
  <c r="M59" i="3"/>
  <c r="L59" i="3"/>
  <c r="M57" i="3"/>
  <c r="L57" i="3"/>
  <c r="M56" i="3"/>
  <c r="L56" i="3"/>
  <c r="K56" i="3"/>
  <c r="J56" i="3"/>
  <c r="M55" i="3"/>
  <c r="L55" i="3"/>
  <c r="M54" i="3"/>
  <c r="L54" i="3"/>
  <c r="M52" i="3"/>
  <c r="L52" i="3"/>
  <c r="M51" i="3"/>
  <c r="L51" i="3"/>
  <c r="M50" i="3"/>
  <c r="L50" i="3"/>
  <c r="M49" i="3"/>
  <c r="L49" i="3"/>
  <c r="M47" i="3"/>
  <c r="L47" i="3"/>
  <c r="K47" i="3"/>
  <c r="J47" i="3"/>
  <c r="M46" i="3"/>
  <c r="L46" i="3"/>
  <c r="M45" i="3"/>
  <c r="L45" i="3"/>
  <c r="M44" i="3"/>
  <c r="L44" i="3"/>
  <c r="M43" i="3"/>
  <c r="L43" i="3"/>
  <c r="M41" i="3"/>
  <c r="L41" i="3"/>
  <c r="M39" i="3"/>
  <c r="L39" i="3"/>
  <c r="K39" i="3"/>
  <c r="J39" i="3"/>
  <c r="M38" i="3"/>
  <c r="L38" i="3"/>
  <c r="K38" i="3"/>
  <c r="J38" i="3"/>
  <c r="M37" i="3"/>
  <c r="L37" i="3"/>
  <c r="M35" i="3"/>
  <c r="L35" i="3"/>
  <c r="K35" i="3"/>
  <c r="J35" i="3"/>
  <c r="M34" i="3"/>
  <c r="L34" i="3"/>
  <c r="K34" i="3"/>
  <c r="J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1" i="3"/>
  <c r="L11" i="3"/>
  <c r="M10" i="3"/>
  <c r="L10" i="3"/>
  <c r="M9" i="3"/>
  <c r="L9" i="3"/>
  <c r="M8" i="3"/>
  <c r="L8" i="3"/>
  <c r="M7" i="3"/>
  <c r="L7" i="3"/>
  <c r="M6" i="3"/>
  <c r="L6" i="3"/>
  <c r="M5" i="3"/>
  <c r="L5" i="3"/>
  <c r="M288" i="2"/>
  <c r="L288" i="2"/>
  <c r="K288" i="2"/>
  <c r="J288" i="2"/>
  <c r="M287" i="2"/>
  <c r="L287" i="2"/>
  <c r="K287" i="2"/>
  <c r="J287" i="2"/>
  <c r="M286" i="2"/>
  <c r="L286" i="2"/>
  <c r="K286" i="2"/>
  <c r="J286" i="2"/>
  <c r="M285" i="2"/>
  <c r="L285" i="2"/>
  <c r="K285" i="2"/>
  <c r="J285" i="2"/>
  <c r="M284" i="2"/>
  <c r="L284" i="2"/>
  <c r="M283" i="2"/>
  <c r="L283" i="2"/>
  <c r="M282" i="2"/>
  <c r="L282" i="2"/>
  <c r="M281" i="2"/>
  <c r="L281" i="2"/>
  <c r="M280" i="2"/>
  <c r="L280" i="2"/>
  <c r="M279" i="2"/>
  <c r="L279" i="2"/>
  <c r="J277" i="2"/>
  <c r="J275" i="2"/>
  <c r="M269" i="2"/>
  <c r="L269" i="2"/>
  <c r="M267" i="2"/>
  <c r="L267" i="2"/>
  <c r="K267" i="2"/>
  <c r="J267" i="2"/>
  <c r="M266" i="2"/>
  <c r="L266" i="2"/>
  <c r="K266" i="2"/>
  <c r="J266" i="2"/>
  <c r="M265" i="2"/>
  <c r="L265" i="2"/>
  <c r="K265" i="2"/>
  <c r="J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4" i="2"/>
  <c r="L254" i="2"/>
  <c r="M252" i="2"/>
  <c r="L252" i="2"/>
  <c r="M251" i="2"/>
  <c r="L251" i="2"/>
  <c r="K251" i="2"/>
  <c r="J251" i="2"/>
  <c r="M250" i="2"/>
  <c r="L250" i="2"/>
  <c r="M249" i="2"/>
  <c r="L249" i="2"/>
  <c r="M248" i="2"/>
  <c r="L248" i="2"/>
  <c r="M247" i="2"/>
  <c r="L247" i="2"/>
  <c r="M245" i="2"/>
  <c r="L245" i="2"/>
  <c r="M244" i="2"/>
  <c r="L244" i="2"/>
  <c r="K244" i="2"/>
  <c r="J244" i="2"/>
  <c r="M243" i="2"/>
  <c r="L243" i="2"/>
  <c r="M242" i="2"/>
  <c r="L242" i="2"/>
  <c r="M241" i="2"/>
  <c r="L241" i="2"/>
  <c r="M240" i="2"/>
  <c r="L240" i="2"/>
  <c r="M239" i="2"/>
  <c r="L239" i="2"/>
  <c r="M238" i="2"/>
  <c r="L238" i="2"/>
  <c r="M233" i="2"/>
  <c r="L233" i="2"/>
  <c r="K233" i="2"/>
  <c r="J233" i="2"/>
  <c r="M232" i="2"/>
  <c r="L232" i="2"/>
  <c r="K232" i="2"/>
  <c r="J232" i="2"/>
  <c r="M231" i="2"/>
  <c r="L231" i="2"/>
  <c r="M230" i="2"/>
  <c r="L230" i="2"/>
  <c r="K230" i="2"/>
  <c r="J230" i="2"/>
  <c r="M229" i="2"/>
  <c r="L229" i="2"/>
  <c r="K229" i="2"/>
  <c r="J229" i="2"/>
  <c r="M228" i="2"/>
  <c r="L228" i="2"/>
  <c r="M227" i="2"/>
  <c r="L227" i="2"/>
  <c r="M225" i="2"/>
  <c r="L225" i="2"/>
  <c r="M224" i="2"/>
  <c r="L224" i="2"/>
  <c r="M223" i="2"/>
  <c r="L223" i="2"/>
  <c r="M222" i="2"/>
  <c r="L222" i="2"/>
  <c r="M221" i="2"/>
  <c r="L221" i="2"/>
  <c r="M220" i="2"/>
  <c r="L220" i="2"/>
  <c r="M218" i="2"/>
  <c r="L218" i="2"/>
  <c r="K218" i="2"/>
  <c r="J218" i="2"/>
  <c r="M217" i="2"/>
  <c r="L217" i="2"/>
  <c r="K217" i="2"/>
  <c r="J217" i="2"/>
  <c r="M215" i="2"/>
  <c r="L215" i="2"/>
  <c r="M214" i="2"/>
  <c r="L214" i="2"/>
  <c r="M212" i="2"/>
  <c r="L212" i="2"/>
  <c r="M211" i="2"/>
  <c r="L211" i="2"/>
  <c r="K211" i="2"/>
  <c r="J211" i="2"/>
  <c r="M210" i="2"/>
  <c r="L210" i="2"/>
  <c r="M209" i="2"/>
  <c r="L209" i="2"/>
  <c r="M208" i="2"/>
  <c r="L208" i="2"/>
  <c r="M207" i="2"/>
  <c r="L207" i="2"/>
  <c r="M206" i="2"/>
  <c r="L206" i="2"/>
  <c r="M204" i="2"/>
  <c r="L204" i="2"/>
  <c r="M202" i="2"/>
  <c r="L202" i="2"/>
  <c r="K202" i="2"/>
  <c r="J202" i="2"/>
  <c r="M201" i="2"/>
  <c r="L201" i="2"/>
  <c r="M200" i="2"/>
  <c r="L200" i="2"/>
  <c r="M198" i="2"/>
  <c r="L198" i="2"/>
  <c r="K198" i="2"/>
  <c r="J198" i="2"/>
  <c r="M197" i="2"/>
  <c r="L197" i="2"/>
  <c r="K197" i="2"/>
  <c r="J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2" i="2"/>
  <c r="L172" i="2"/>
  <c r="M171" i="2"/>
  <c r="L171" i="2"/>
  <c r="M169" i="2"/>
  <c r="L169" i="2"/>
  <c r="K169" i="2"/>
  <c r="J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7" i="2"/>
  <c r="L157" i="2"/>
  <c r="M156" i="2"/>
  <c r="L156" i="2"/>
  <c r="M154" i="2"/>
  <c r="L154" i="2"/>
  <c r="K154" i="2"/>
  <c r="J154" i="2"/>
  <c r="M153" i="2"/>
  <c r="L153" i="2"/>
  <c r="M152" i="2"/>
  <c r="L152" i="2"/>
  <c r="M151" i="2"/>
  <c r="L151" i="2"/>
  <c r="M150" i="2"/>
  <c r="L150" i="2"/>
  <c r="M149" i="2"/>
  <c r="L149" i="2"/>
  <c r="M147" i="2"/>
  <c r="L147" i="2"/>
  <c r="K147" i="2"/>
  <c r="J147" i="2"/>
  <c r="M146" i="2"/>
  <c r="L146" i="2"/>
  <c r="M145" i="2"/>
  <c r="L145" i="2"/>
  <c r="M143" i="2"/>
  <c r="L143" i="2"/>
  <c r="K143" i="2"/>
  <c r="J143" i="2"/>
  <c r="M142" i="2"/>
  <c r="L142" i="2"/>
  <c r="K142" i="2"/>
  <c r="J142" i="2"/>
  <c r="M141" i="2"/>
  <c r="L141" i="2"/>
  <c r="M140" i="2"/>
  <c r="L140" i="2"/>
  <c r="K140" i="2"/>
  <c r="J140" i="2"/>
  <c r="M139" i="2"/>
  <c r="L139" i="2"/>
  <c r="M138" i="2"/>
  <c r="L138" i="2"/>
  <c r="M137" i="2"/>
  <c r="L137" i="2"/>
  <c r="K137" i="2"/>
  <c r="J137" i="2"/>
  <c r="M136" i="2"/>
  <c r="L136" i="2"/>
  <c r="M135" i="2"/>
  <c r="L135" i="2"/>
  <c r="M134" i="2"/>
  <c r="L134" i="2"/>
  <c r="M131" i="2"/>
  <c r="L131" i="2"/>
  <c r="K131" i="2"/>
  <c r="J131" i="2"/>
  <c r="M130" i="2"/>
  <c r="L130" i="2"/>
  <c r="M129" i="2"/>
  <c r="L129" i="2"/>
  <c r="M128" i="2"/>
  <c r="L128" i="2"/>
  <c r="M127" i="2"/>
  <c r="L127" i="2"/>
  <c r="M126" i="2"/>
  <c r="L126" i="2"/>
  <c r="M124" i="2"/>
  <c r="L124" i="2"/>
  <c r="M123" i="2"/>
  <c r="L123" i="2"/>
  <c r="K123" i="2"/>
  <c r="J123" i="2"/>
  <c r="M122" i="2"/>
  <c r="L122" i="2"/>
  <c r="M121" i="2"/>
  <c r="L121" i="2"/>
  <c r="M120" i="2"/>
  <c r="L120" i="2"/>
  <c r="K120" i="2"/>
  <c r="J120" i="2"/>
  <c r="M119" i="2"/>
  <c r="L119" i="2"/>
  <c r="M118" i="2"/>
  <c r="L118" i="2"/>
  <c r="M114" i="2"/>
  <c r="L114" i="2"/>
  <c r="K114" i="2"/>
  <c r="J114" i="2"/>
  <c r="M113" i="2"/>
  <c r="L113" i="2"/>
  <c r="M112" i="2"/>
  <c r="L112" i="2"/>
  <c r="M111" i="2"/>
  <c r="L111" i="2"/>
  <c r="M109" i="2"/>
  <c r="L109" i="2"/>
  <c r="K109" i="2"/>
  <c r="J109" i="2"/>
  <c r="M108" i="2"/>
  <c r="L108" i="2"/>
  <c r="K108" i="2"/>
  <c r="J108" i="2"/>
  <c r="M107" i="2"/>
  <c r="L107" i="2"/>
  <c r="M106" i="2"/>
  <c r="L106" i="2"/>
  <c r="M105" i="2"/>
  <c r="L105" i="2"/>
  <c r="M103" i="2"/>
  <c r="L103" i="2"/>
  <c r="K103" i="2"/>
  <c r="J103" i="2"/>
  <c r="M102" i="2"/>
  <c r="L102" i="2"/>
  <c r="M101" i="2"/>
  <c r="L101" i="2"/>
  <c r="M100" i="2"/>
  <c r="L100" i="2"/>
  <c r="M99" i="2"/>
  <c r="L99" i="2"/>
  <c r="M98" i="2"/>
  <c r="L98" i="2"/>
  <c r="M94" i="2"/>
  <c r="L94" i="2"/>
  <c r="K94" i="2"/>
  <c r="J94" i="2"/>
  <c r="M93" i="2"/>
  <c r="L93" i="2"/>
  <c r="M92" i="2"/>
  <c r="L92" i="2"/>
  <c r="M91" i="2"/>
  <c r="L91" i="2"/>
  <c r="M90" i="2"/>
  <c r="L90" i="2"/>
  <c r="M89" i="2"/>
  <c r="L89" i="2"/>
  <c r="M88" i="2"/>
  <c r="L88" i="2"/>
  <c r="K88" i="2"/>
  <c r="J88" i="2"/>
  <c r="M87" i="2"/>
  <c r="L87" i="2"/>
  <c r="M86" i="2"/>
  <c r="L86" i="2"/>
  <c r="M85" i="2"/>
  <c r="L85" i="2"/>
  <c r="M84" i="2"/>
  <c r="L84" i="2"/>
  <c r="M83" i="2"/>
  <c r="L83" i="2"/>
  <c r="M81" i="2"/>
  <c r="L81" i="2"/>
  <c r="M78" i="2"/>
  <c r="L78" i="2"/>
  <c r="K78" i="2"/>
  <c r="J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8" i="2"/>
  <c r="L68" i="2"/>
  <c r="K68" i="2"/>
  <c r="J68" i="2"/>
  <c r="M67" i="2"/>
  <c r="L67" i="2"/>
  <c r="M66" i="2"/>
  <c r="L66" i="2"/>
  <c r="M65" i="2"/>
  <c r="L65" i="2"/>
  <c r="M64" i="2"/>
  <c r="L64" i="2"/>
  <c r="M62" i="2"/>
  <c r="L62" i="2"/>
  <c r="K62" i="2"/>
  <c r="J62" i="2"/>
  <c r="M61" i="2"/>
  <c r="L61" i="2"/>
  <c r="M60" i="2"/>
  <c r="L60" i="2"/>
  <c r="M59" i="2"/>
  <c r="L59" i="2"/>
  <c r="M57" i="2"/>
  <c r="L57" i="2"/>
  <c r="M56" i="2"/>
  <c r="L56" i="2"/>
  <c r="K56" i="2"/>
  <c r="J56" i="2"/>
  <c r="M55" i="2"/>
  <c r="L55" i="2"/>
  <c r="M54" i="2"/>
  <c r="L54" i="2"/>
  <c r="M52" i="2"/>
  <c r="L52" i="2"/>
  <c r="M51" i="2"/>
  <c r="L51" i="2"/>
  <c r="M50" i="2"/>
  <c r="L50" i="2"/>
  <c r="M49" i="2"/>
  <c r="L49" i="2"/>
  <c r="M47" i="2"/>
  <c r="L47" i="2"/>
  <c r="K47" i="2"/>
  <c r="J47" i="2"/>
  <c r="M46" i="2"/>
  <c r="L46" i="2"/>
  <c r="M45" i="2"/>
  <c r="L45" i="2"/>
  <c r="M44" i="2"/>
  <c r="L44" i="2"/>
  <c r="M43" i="2"/>
  <c r="L43" i="2"/>
  <c r="M41" i="2"/>
  <c r="L41" i="2"/>
  <c r="M39" i="2"/>
  <c r="L39" i="2"/>
  <c r="K39" i="2"/>
  <c r="J39" i="2"/>
  <c r="M38" i="2"/>
  <c r="L38" i="2"/>
  <c r="K38" i="2"/>
  <c r="J38" i="2"/>
  <c r="M37" i="2"/>
  <c r="L37" i="2"/>
  <c r="M35" i="2"/>
  <c r="L35" i="2"/>
  <c r="K35" i="2"/>
  <c r="J35" i="2"/>
  <c r="M34" i="2"/>
  <c r="L34" i="2"/>
  <c r="K34" i="2"/>
  <c r="J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1" i="2"/>
  <c r="L11" i="2"/>
  <c r="M10" i="2"/>
  <c r="L10" i="2"/>
  <c r="M9" i="2"/>
  <c r="L9" i="2"/>
  <c r="M8" i="2"/>
  <c r="L8" i="2"/>
  <c r="M7" i="2"/>
  <c r="L7" i="2"/>
  <c r="M6" i="2"/>
  <c r="L6" i="2"/>
  <c r="M5" i="2"/>
  <c r="L5" i="2"/>
  <c r="G71" i="1"/>
  <c r="G70" i="1"/>
  <c r="G66" i="1"/>
  <c r="G56" i="1"/>
  <c r="G55" i="1"/>
  <c r="G54" i="1"/>
  <c r="G53" i="1"/>
  <c r="G46" i="1"/>
  <c r="G40" i="1"/>
  <c r="G37" i="1"/>
  <c r="G31" i="1"/>
  <c r="G30" i="1"/>
  <c r="G19" i="1"/>
  <c r="G18" i="1"/>
  <c r="G14" i="1"/>
  <c r="G13" i="1"/>
</calcChain>
</file>

<file path=xl/sharedStrings.xml><?xml version="1.0" encoding="utf-8"?>
<sst xmlns="http://schemas.openxmlformats.org/spreadsheetml/2006/main" count="2730" uniqueCount="743">
  <si>
    <t>Apr 30, 24</t>
  </si>
  <si>
    <t>ASSETS</t>
  </si>
  <si>
    <t>Current Assets</t>
  </si>
  <si>
    <t>Checking/Savings</t>
  </si>
  <si>
    <t>1000 · Bank Accounts</t>
  </si>
  <si>
    <t>1029 · Colotrust - Auxiliary Fund</t>
  </si>
  <si>
    <t>1025 · Colotrust - Gen Op Fund</t>
  </si>
  <si>
    <t>1028 · Colotrust - Reserve Fund</t>
  </si>
  <si>
    <t>1027 · Colotrust - Apparatus Fund</t>
  </si>
  <si>
    <t>1026 · Colotrust - Pension Fund</t>
  </si>
  <si>
    <t>1010 · Checking-7493</t>
  </si>
  <si>
    <t>1015 · Savings/Regular-4453</t>
  </si>
  <si>
    <t>Total 1000 · Bank Accounts</t>
  </si>
  <si>
    <t>Total Checking/Savings</t>
  </si>
  <si>
    <t>Accounts Receivable</t>
  </si>
  <si>
    <t>1115 · Accts Receivable Inspection</t>
  </si>
  <si>
    <t>1120 · Property Tax Receivable</t>
  </si>
  <si>
    <t>Total Accounts Receivable</t>
  </si>
  <si>
    <t>Total Current Assets</t>
  </si>
  <si>
    <t>Fixed Assets</t>
  </si>
  <si>
    <t>Buildings</t>
  </si>
  <si>
    <t>Bunker Gear</t>
  </si>
  <si>
    <t>Cisterns</t>
  </si>
  <si>
    <t>Equipment-Buildings</t>
  </si>
  <si>
    <t>Land</t>
  </si>
  <si>
    <t>Medical Equipment</t>
  </si>
  <si>
    <t>Vehicles</t>
  </si>
  <si>
    <t>Accumulated Depreciation</t>
  </si>
  <si>
    <t>Investment Gen Fixed Assest</t>
  </si>
  <si>
    <t>Total Fixed Assets</t>
  </si>
  <si>
    <t>TOTAL ASSETS</t>
  </si>
  <si>
    <t>LIABILITIES &amp; EQUITY</t>
  </si>
  <si>
    <t>Liabilities</t>
  </si>
  <si>
    <t>Current Liabilities</t>
  </si>
  <si>
    <t>Accounts Payable</t>
  </si>
  <si>
    <t>2000 · Accounts Payable</t>
  </si>
  <si>
    <t>Total Accounts Payable</t>
  </si>
  <si>
    <t>Credit Cards</t>
  </si>
  <si>
    <t>Citywide</t>
  </si>
  <si>
    <t>Total Credit Cards</t>
  </si>
  <si>
    <t>Other Current Liabilities</t>
  </si>
  <si>
    <t>WildFire Payable</t>
  </si>
  <si>
    <t>Deferred Property Taxes</t>
  </si>
  <si>
    <t>Cafeteria Plan</t>
  </si>
  <si>
    <t>AFLAC</t>
  </si>
  <si>
    <t>Total Cafeteria Plan</t>
  </si>
  <si>
    <t>2100 · Payroll Liabilities</t>
  </si>
  <si>
    <t>2106 · Supplemental Employee Life</t>
  </si>
  <si>
    <t>2105 · Non Staff Health Insurance</t>
  </si>
  <si>
    <t>2110 · Federal Withholding</t>
  </si>
  <si>
    <t>2155 · SUTA</t>
  </si>
  <si>
    <t>2100 · Payroll Liabilities - Other</t>
  </si>
  <si>
    <t>Total 2100 · Payroll Liabilities</t>
  </si>
  <si>
    <t>Total Other Current Liabilities</t>
  </si>
  <si>
    <t>Total Current Liabilities</t>
  </si>
  <si>
    <t>Total Liabilities</t>
  </si>
  <si>
    <t>Equity</t>
  </si>
  <si>
    <t>3000 · Opening Bal Equity</t>
  </si>
  <si>
    <t>3100 · Reserves</t>
  </si>
  <si>
    <t>3010 · Capital Reserve</t>
  </si>
  <si>
    <t>3012 · Grant Match Reserve</t>
  </si>
  <si>
    <t>3014 · Reserved for Payroll/Operating</t>
  </si>
  <si>
    <t>3016 · Reserved for Sick/Vac</t>
  </si>
  <si>
    <t>3018 · Reserved for Water Systems</t>
  </si>
  <si>
    <t>3020 · Reserved for Tabor</t>
  </si>
  <si>
    <t>Total 3100 · Reserves</t>
  </si>
  <si>
    <t>3111 · Retained Earnings</t>
  </si>
  <si>
    <t>3030 · Unreserved Fund Balance</t>
  </si>
  <si>
    <t>Net Income</t>
  </si>
  <si>
    <t>Total Equity</t>
  </si>
  <si>
    <t>TOTAL LIABILITIES &amp; EQUITY</t>
  </si>
  <si>
    <t>Apr 24</t>
  </si>
  <si>
    <t>Budget</t>
  </si>
  <si>
    <t>$ Over Budget</t>
  </si>
  <si>
    <t>% of Budget</t>
  </si>
  <si>
    <t>Ordinary Income/Expense</t>
  </si>
  <si>
    <t>Income</t>
  </si>
  <si>
    <t>4082 · Medical Training</t>
  </si>
  <si>
    <t>4030 · Sale of Vehicles</t>
  </si>
  <si>
    <t>49900 · Uncategorized Income</t>
  </si>
  <si>
    <t>4010 · Cistern Revenue</t>
  </si>
  <si>
    <t>4015 · DDA-Share</t>
  </si>
  <si>
    <t>4020 · Donations</t>
  </si>
  <si>
    <t>4025 · Interest Income</t>
  </si>
  <si>
    <t>4100 · Tax Rev</t>
  </si>
  <si>
    <t>4157 · Other/RAR TIF</t>
  </si>
  <si>
    <t>4156 · Other/RAR SOT</t>
  </si>
  <si>
    <t>4106 · SOT-Vehicle/Apparatus Fund %</t>
  </si>
  <si>
    <t>4107 · TIF-Vehicle/Apparatus Fund %</t>
  </si>
  <si>
    <t>4105 · Tax-Vehicle/Apparatus Fund %</t>
  </si>
  <si>
    <t>4110 · General Operating Current Tax</t>
  </si>
  <si>
    <t>4115 · General Operating SOT</t>
  </si>
  <si>
    <t>4120 · Pension Current Tax</t>
  </si>
  <si>
    <t>4121 · Pension SOT</t>
  </si>
  <si>
    <t>4130 · Current Interest</t>
  </si>
  <si>
    <t>4135 · Delinquent Tax</t>
  </si>
  <si>
    <t>4131 · Delinquent Interest</t>
  </si>
  <si>
    <t>4176 · Refund/Abate Current Tax</t>
  </si>
  <si>
    <t>4155 · Other/RAR Current Tax</t>
  </si>
  <si>
    <t>4116 · General Operating TIF</t>
  </si>
  <si>
    <t>4122 · Pension TIF</t>
  </si>
  <si>
    <t>4170 · Prior Year Abatement</t>
  </si>
  <si>
    <t>4175 · Pension Prior Abatements</t>
  </si>
  <si>
    <t>4190 · Refund/Abate Interest</t>
  </si>
  <si>
    <t>4195 · Abatement Interest-Pension</t>
  </si>
  <si>
    <t>4100 · Tax Rev - Other</t>
  </si>
  <si>
    <t>Total 4100 · Tax Rev</t>
  </si>
  <si>
    <t>Total Income</t>
  </si>
  <si>
    <t>Cost of Goods Sold</t>
  </si>
  <si>
    <t>50000 · Cost of Goods Sold</t>
  </si>
  <si>
    <t>Total COGS</t>
  </si>
  <si>
    <t>Gross Profit</t>
  </si>
  <si>
    <t>Expense</t>
  </si>
  <si>
    <t>66900 · Reconciliation Discrepancies</t>
  </si>
  <si>
    <t>9000 · CAPITAL OUTLAY</t>
  </si>
  <si>
    <t>9006 · New 5621</t>
  </si>
  <si>
    <t>9007 · New 5632</t>
  </si>
  <si>
    <t>9005 · New Command 5650</t>
  </si>
  <si>
    <t>9010 · Building Maintenace</t>
  </si>
  <si>
    <t>Total 9000 · CAPITAL OUTLAY</t>
  </si>
  <si>
    <t>6000 · ADMINISTRATION</t>
  </si>
  <si>
    <t>6005 · Office Supplies</t>
  </si>
  <si>
    <t>6010 · Office Equipment</t>
  </si>
  <si>
    <t>6015 · Postage and Delivery</t>
  </si>
  <si>
    <t>6018 · Printing and Reproduction</t>
  </si>
  <si>
    <t>6020 · Advertising/Public Notice</t>
  </si>
  <si>
    <t>Public Notice-Ad</t>
  </si>
  <si>
    <t>6020 · Advertising/Public Notice - Other</t>
  </si>
  <si>
    <t>Total 6020 · Advertising/Public Notice</t>
  </si>
  <si>
    <t>6025 · Election</t>
  </si>
  <si>
    <t>6030 · Bank Fees</t>
  </si>
  <si>
    <t>6035 · Treasurer &amp; Bank Fees</t>
  </si>
  <si>
    <t>6040 · Pension Treasurer Bank Fees</t>
  </si>
  <si>
    <t>6030 · Bank Fees - Other</t>
  </si>
  <si>
    <t>Total 6030 · Bank Fees</t>
  </si>
  <si>
    <t>6100 · Insurance</t>
  </si>
  <si>
    <t>6110 · Accident &amp; Sickness</t>
  </si>
  <si>
    <t>6115 · CO Heart &amp; Circulatory</t>
  </si>
  <si>
    <t>6125 · Liability Insurance</t>
  </si>
  <si>
    <t>6130 · Workman's Compensation</t>
  </si>
  <si>
    <t>Total 6100 · Insurance</t>
  </si>
  <si>
    <t>6200 · Dues and Subscriptions</t>
  </si>
  <si>
    <t>6250 · Professional Memberships</t>
  </si>
  <si>
    <t>6245 · First Due Software</t>
  </si>
  <si>
    <t>6240 · Rescue Rack</t>
  </si>
  <si>
    <t>6210 · Software</t>
  </si>
  <si>
    <t>6215 · Website</t>
  </si>
  <si>
    <t>6225 · Software Support Contract</t>
  </si>
  <si>
    <t>6230 · Internet expense</t>
  </si>
  <si>
    <t>6200 · Dues and Subscriptions - Other</t>
  </si>
  <si>
    <t>Total 6200 · Dues and Subscriptions</t>
  </si>
  <si>
    <t>6400 · Payroll Expenses</t>
  </si>
  <si>
    <t>6405 · Gross wages - Employees</t>
  </si>
  <si>
    <t>6448 · PRN Medic Hourly</t>
  </si>
  <si>
    <t>6410 · Chief</t>
  </si>
  <si>
    <t>6412 · Gross wages - chief</t>
  </si>
  <si>
    <t>6414 · Pension Fund Chief</t>
  </si>
  <si>
    <t>6416 · Disability Chief</t>
  </si>
  <si>
    <t>6420 · Health Insurance Chief</t>
  </si>
  <si>
    <t>6426 · Term Life</t>
  </si>
  <si>
    <t>Total 6410 · Chief</t>
  </si>
  <si>
    <t>6430 · Fire Fighters</t>
  </si>
  <si>
    <t>6440 · Administrator</t>
  </si>
  <si>
    <t>6442 · Mechanic</t>
  </si>
  <si>
    <t>6444 · Bookkeeping</t>
  </si>
  <si>
    <t>6446 · Fire Inspection</t>
  </si>
  <si>
    <t>Total 6405 · Gross wages - Employees</t>
  </si>
  <si>
    <t>Liability Adjustment</t>
  </si>
  <si>
    <t>6450 · Payroll Direct Costs</t>
  </si>
  <si>
    <t>6463 · Group Life Insurance</t>
  </si>
  <si>
    <t>6452 · Pension Fund Staff</t>
  </si>
  <si>
    <t>6454 · Disability Staff</t>
  </si>
  <si>
    <t>6456 · Health Insurance Staff</t>
  </si>
  <si>
    <t>6470 · Staff Education</t>
  </si>
  <si>
    <t>6472 · Payroll Fees</t>
  </si>
  <si>
    <t>Total 6450 · Payroll Direct Costs</t>
  </si>
  <si>
    <t>6480 · Payroll Taxes</t>
  </si>
  <si>
    <t>6484 · FICA</t>
  </si>
  <si>
    <t>6486 · Medicare</t>
  </si>
  <si>
    <t>6488 · SUI</t>
  </si>
  <si>
    <t>Total 6480 · Payroll Taxes</t>
  </si>
  <si>
    <t>Total 6400 · Payroll Expenses</t>
  </si>
  <si>
    <t>6500 · Professional Fees</t>
  </si>
  <si>
    <t>6510 · Legal Fees</t>
  </si>
  <si>
    <t>6512 · HR Consulting</t>
  </si>
  <si>
    <t>6514 · Accounting</t>
  </si>
  <si>
    <t>Total 6500 · Professional Fees</t>
  </si>
  <si>
    <t>6600 · STATIONS &amp; BULDINGS</t>
  </si>
  <si>
    <t>6610 · Building Maintanence</t>
  </si>
  <si>
    <t>6612 · Station #1</t>
  </si>
  <si>
    <t>6612.1 · Station #1 Operating Suppllies</t>
  </si>
  <si>
    <t>6612 · Station #1 - Other</t>
  </si>
  <si>
    <t>Total 6612 · Station #1</t>
  </si>
  <si>
    <t>6614 · Station #2-Ridge</t>
  </si>
  <si>
    <t>6616 · Station #3-Eldora</t>
  </si>
  <si>
    <t>Total 6610 · Building Maintanence</t>
  </si>
  <si>
    <t>6620 · Licenses and Permits</t>
  </si>
  <si>
    <t>6630 · Telephone</t>
  </si>
  <si>
    <t>6632 · Mobile</t>
  </si>
  <si>
    <t>6634 · Cellular Data</t>
  </si>
  <si>
    <t>6636 · Station 1 9161</t>
  </si>
  <si>
    <t>6638 · Station 2-Ridge 0310</t>
  </si>
  <si>
    <t>6640 · Station 3-Eldora 9555</t>
  </si>
  <si>
    <t>Total 6630 · Telephone</t>
  </si>
  <si>
    <t>6650 · Utilities</t>
  </si>
  <si>
    <t>6652 · Gas and Electric</t>
  </si>
  <si>
    <t>6654 · Station #1 utilities</t>
  </si>
  <si>
    <t>6656 · Station #2 Utilities</t>
  </si>
  <si>
    <t>6658 · Station #3 Utilities</t>
  </si>
  <si>
    <t>Total 6652 · Gas and Electric</t>
  </si>
  <si>
    <t>6660 · Water</t>
  </si>
  <si>
    <t>6662 · DirectTV</t>
  </si>
  <si>
    <t>Total 6650 · Utilities</t>
  </si>
  <si>
    <t>6664 · Waste Disposal</t>
  </si>
  <si>
    <t>Total 6600 · STATIONS &amp; BULDINGS</t>
  </si>
  <si>
    <t>Total 6000 · ADMINISTRATION</t>
  </si>
  <si>
    <t>6670 · COMMUNICATIONS</t>
  </si>
  <si>
    <t>6672 · Communications Equipment</t>
  </si>
  <si>
    <t>6676 · Repair</t>
  </si>
  <si>
    <t>Total 6670 · COMMUNICATIONS</t>
  </si>
  <si>
    <t>6680 · EMERGENCY MEDICAL SERVICES</t>
  </si>
  <si>
    <t>6682 · EMS MD Advisor</t>
  </si>
  <si>
    <t>6684 · Medical Equipment</t>
  </si>
  <si>
    <t>6686 · Medical Supplies</t>
  </si>
  <si>
    <t>6688 · Oxygen</t>
  </si>
  <si>
    <t>6690 · Physio Maintenance Contract</t>
  </si>
  <si>
    <t>Total 6680 · EMERGENCY MEDICAL SERVICES</t>
  </si>
  <si>
    <t>6700 · FIRE FIGHTING</t>
  </si>
  <si>
    <t>6704 · Fire Fighting Consumables</t>
  </si>
  <si>
    <t>6708 · Vehicle Fuel</t>
  </si>
  <si>
    <t>6720 · Fire Equipment</t>
  </si>
  <si>
    <t>6739 · Firefighting Structure Equipmen</t>
  </si>
  <si>
    <t>6722 · ISO Testing</t>
  </si>
  <si>
    <t>6724 · PPE Wildland</t>
  </si>
  <si>
    <t>6726 · PPE Structure</t>
  </si>
  <si>
    <t>6728 · Hose Replacement</t>
  </si>
  <si>
    <t>6730 · Equipment Maintenance</t>
  </si>
  <si>
    <t>6732 · Uniform</t>
  </si>
  <si>
    <t>6734 · Clothing</t>
  </si>
  <si>
    <t>6736 · Bunker Gear</t>
  </si>
  <si>
    <t>6738 · Wildland fire fighting equipmen</t>
  </si>
  <si>
    <t>Total 6720 · Fire Equipment</t>
  </si>
  <si>
    <t>6800 · Vehicle Maintenance</t>
  </si>
  <si>
    <t>5630 · UTV</t>
  </si>
  <si>
    <t>5601 Engine 1 - Pierce (NEW)</t>
  </si>
  <si>
    <t>5601 Engine 1 - HME</t>
  </si>
  <si>
    <t>5602 Engine 2</t>
  </si>
  <si>
    <t>5603 Engine 3</t>
  </si>
  <si>
    <t>5604 Engine 4</t>
  </si>
  <si>
    <t>5617-Ladder Truck</t>
  </si>
  <si>
    <t>5621 · 5621(Lifeline) Ambulance</t>
  </si>
  <si>
    <t>5622 (MedTec) Ambulance</t>
  </si>
  <si>
    <t>5654-Flatbed Truck</t>
  </si>
  <si>
    <t>5631 Brush 1</t>
  </si>
  <si>
    <t>5632 Brush 2 Truck</t>
  </si>
  <si>
    <t>5633-Scat Truck</t>
  </si>
  <si>
    <t>5640-Tanker</t>
  </si>
  <si>
    <t>5641 Tanker 1</t>
  </si>
  <si>
    <t>5642 Tanker 2</t>
  </si>
  <si>
    <t>5642 Tanker-2 (2021)</t>
  </si>
  <si>
    <t>5643-Tanker Eldora</t>
  </si>
  <si>
    <t>5644-5 Ton Tanker</t>
  </si>
  <si>
    <t>5650-Dodge Durango</t>
  </si>
  <si>
    <t>5651- Command 1</t>
  </si>
  <si>
    <t>5652-Command 2</t>
  </si>
  <si>
    <t>5653-Chevy Plow Truck</t>
  </si>
  <si>
    <t>5660-Tacoma QRV</t>
  </si>
  <si>
    <t>CSFS Tender Lease</t>
  </si>
  <si>
    <t>6800 · Vehicle Maintenance - Other</t>
  </si>
  <si>
    <t>Total 6800 · Vehicle Maintenance</t>
  </si>
  <si>
    <t>Total 6700 · FIRE FIGHTING</t>
  </si>
  <si>
    <t>6850 · Fire Inspection Program</t>
  </si>
  <si>
    <t>6854 · Public Education</t>
  </si>
  <si>
    <t>6856 · Supplies Inspection Program</t>
  </si>
  <si>
    <t>Total 6850 · Fire Inspection Program</t>
  </si>
  <si>
    <t>6860 · MEMBERSHIP</t>
  </si>
  <si>
    <t>6862 · Awards</t>
  </si>
  <si>
    <t>6864 · Incentives</t>
  </si>
  <si>
    <t>6868 · Membership Applicant Screening</t>
  </si>
  <si>
    <t>6869 · Incentives - Conference</t>
  </si>
  <si>
    <t>6867 · Clinical Experience Incentive</t>
  </si>
  <si>
    <t>6866 · VIP-Membership Calls</t>
  </si>
  <si>
    <t>6864 · Incentives - Other</t>
  </si>
  <si>
    <t>Total 6864 · Incentives</t>
  </si>
  <si>
    <t>6870 · Pension Fund Contribution</t>
  </si>
  <si>
    <t>6880 · Travel</t>
  </si>
  <si>
    <t>6882 · Meals</t>
  </si>
  <si>
    <t>6884 · Travel</t>
  </si>
  <si>
    <t>6880 · Travel - Other</t>
  </si>
  <si>
    <t>Total 6880 · Travel</t>
  </si>
  <si>
    <t>Total 6860 · MEMBERSHIP</t>
  </si>
  <si>
    <t>6890 · Training</t>
  </si>
  <si>
    <t>6894 · 6894 - Fire Training</t>
  </si>
  <si>
    <t>6896 · Prevention Education</t>
  </si>
  <si>
    <t>6891 · FDIC</t>
  </si>
  <si>
    <t>6895 · Training Equipment</t>
  </si>
  <si>
    <t>6893 · Professional Development</t>
  </si>
  <si>
    <t>6892 · Medical Training</t>
  </si>
  <si>
    <t>Fire Training</t>
  </si>
  <si>
    <t>6898 · Burn Building Construction</t>
  </si>
  <si>
    <t>6899 · Training Center Usage Fees</t>
  </si>
  <si>
    <t>Total Fire Training</t>
  </si>
  <si>
    <t>Total 6890 · Training</t>
  </si>
  <si>
    <t>6999 · Uncategorized Expenses</t>
  </si>
  <si>
    <t>Total Expense</t>
  </si>
  <si>
    <t>Net Ordinary Income</t>
  </si>
  <si>
    <t>Other Income/Expense</t>
  </si>
  <si>
    <t>Other Income</t>
  </si>
  <si>
    <t>4300 · Other Income</t>
  </si>
  <si>
    <t>4380 · Fire Inspection</t>
  </si>
  <si>
    <t>4385 · Fire Inspection Billing</t>
  </si>
  <si>
    <t>4384 · Scholarships, Grants &amp; Donation</t>
  </si>
  <si>
    <t>4383 · Violations/Fees</t>
  </si>
  <si>
    <t>4382 · Community Cistern</t>
  </si>
  <si>
    <t>4381 · Permitting/Plan Review</t>
  </si>
  <si>
    <t>4380 · Fire Inspection - Other</t>
  </si>
  <si>
    <t>Total 4380 · Fire Inspection</t>
  </si>
  <si>
    <t>4370 · Medical Supplies</t>
  </si>
  <si>
    <t>4360 · Medical Training</t>
  </si>
  <si>
    <t>4364 · Training Equipment</t>
  </si>
  <si>
    <t>4363 · CPR/BLS</t>
  </si>
  <si>
    <t>4362 · EMR</t>
  </si>
  <si>
    <t>4361 · EMT</t>
  </si>
  <si>
    <t>Total 4360 · Medical Training</t>
  </si>
  <si>
    <t>4350 · NFPD Auxiliary</t>
  </si>
  <si>
    <t>4400 · Wildland Fire Fighting Reimburs</t>
  </si>
  <si>
    <t>4410 · Wildland Labor Volunteer</t>
  </si>
  <si>
    <t>4420 · Wildland Fire Staff</t>
  </si>
  <si>
    <t>4430 · Wildland Exp Reimb</t>
  </si>
  <si>
    <t>4440 · Equipment Reimbursement</t>
  </si>
  <si>
    <t>4450 · Staff Overhead</t>
  </si>
  <si>
    <t>4455 · Medicare Firefighter Staff</t>
  </si>
  <si>
    <t>4460 · Pension Firefighter Staff</t>
  </si>
  <si>
    <t>4465 · Disability Firefighter Staff</t>
  </si>
  <si>
    <t>4470 · Workmans Comp Firefighter Staff</t>
  </si>
  <si>
    <t>4475 · Workman's Comp Volunteer</t>
  </si>
  <si>
    <t>4480 · Billable overhead</t>
  </si>
  <si>
    <t>Total 4400 · Wildland Fire Fighting Reimburs</t>
  </si>
  <si>
    <t>Total 4300 · Other Income</t>
  </si>
  <si>
    <t>Total Other Income</t>
  </si>
  <si>
    <t>Other Expense</t>
  </si>
  <si>
    <t>8200 · Grant Expenses</t>
  </si>
  <si>
    <t>8300 · Other Expenses</t>
  </si>
  <si>
    <t>8363 · CPR/BLS</t>
  </si>
  <si>
    <t>8362 · EMR</t>
  </si>
  <si>
    <t>8400 · Wild Fire</t>
  </si>
  <si>
    <t>8420 · Wildland Fire Fighting-Payroll</t>
  </si>
  <si>
    <t>Total 8400 · Wild Fire</t>
  </si>
  <si>
    <t>8300 · Other Expenses - Other</t>
  </si>
  <si>
    <t>Total 8300 · Other Expenses</t>
  </si>
  <si>
    <t>Reserve</t>
  </si>
  <si>
    <t>Sick/Vacation Reserve</t>
  </si>
  <si>
    <t>Operating Reserve</t>
  </si>
  <si>
    <t>TABOR</t>
  </si>
  <si>
    <t>Incentives/Pension Fund</t>
  </si>
  <si>
    <t>Vehicle Replacement Fund</t>
  </si>
  <si>
    <t>Capital Reserve/Grant Match</t>
  </si>
  <si>
    <t>Total Reserve</t>
  </si>
  <si>
    <t>Total Other Expense</t>
  </si>
  <si>
    <t>Net Other Income</t>
  </si>
  <si>
    <t>Jan - Apr 24</t>
  </si>
  <si>
    <t>6614.1 · Station #2 Operating Supplies</t>
  </si>
  <si>
    <t>6614 · Station #2-Ridge - Other</t>
  </si>
  <si>
    <t>Total 6614 · Station #2-Ridge</t>
  </si>
  <si>
    <t>6630 · Telephone - Other</t>
  </si>
  <si>
    <t>6702 · Wild Fire Planning</t>
  </si>
  <si>
    <t>6720 · Fire Equipment - Other</t>
  </si>
  <si>
    <t>5624 · Rescue</t>
  </si>
  <si>
    <t>6850 · Fire Inspection Program - Other</t>
  </si>
  <si>
    <t>4200 · Grant Income</t>
  </si>
  <si>
    <t>4265 · CREATE Grant # 23-04-472</t>
  </si>
  <si>
    <t>Total 4200 · Grant Income</t>
  </si>
  <si>
    <t>8265 · CREATE Grant # 23-04-472</t>
  </si>
  <si>
    <t>8200 · Grant Expenses - Other</t>
  </si>
  <si>
    <t>Total 8200 · Grant Expenses</t>
  </si>
  <si>
    <t>Type</t>
  </si>
  <si>
    <t>Date</t>
  </si>
  <si>
    <t>Num</t>
  </si>
  <si>
    <t>Name</t>
  </si>
  <si>
    <t>Memo</t>
  </si>
  <si>
    <t>Class</t>
  </si>
  <si>
    <t>Clr</t>
  </si>
  <si>
    <t>Split</t>
  </si>
  <si>
    <t>Amount</t>
  </si>
  <si>
    <t>Balance</t>
  </si>
  <si>
    <t>Total 4020 · Donations</t>
  </si>
  <si>
    <t>Total 4025 · Interest Income</t>
  </si>
  <si>
    <t>Total 4156 · Other/RAR SOT</t>
  </si>
  <si>
    <t>Total 4110 · General Operating Current Tax</t>
  </si>
  <si>
    <t>Total 4115 · General Operating SOT</t>
  </si>
  <si>
    <t>Total 4130 · Current Interest</t>
  </si>
  <si>
    <t>Total 4135 · Delinquent Tax</t>
  </si>
  <si>
    <t>Total 4131 · Delinquent Interest</t>
  </si>
  <si>
    <t>Total 4176 · Refund/Abate Current Tax</t>
  </si>
  <si>
    <t>Total 4155 · Other/RAR Current Tax</t>
  </si>
  <si>
    <t>Total 4116 · General Operating TIF</t>
  </si>
  <si>
    <t>Total 4122 · Pension TIF</t>
  </si>
  <si>
    <t>Total 4170 · Prior Year Abatement</t>
  </si>
  <si>
    <t>Total 4100 · Tax Rev - Other</t>
  </si>
  <si>
    <t>Total 6005 · Office Supplies</t>
  </si>
  <si>
    <t>Total 6010 · Office Equipment</t>
  </si>
  <si>
    <t>Total 6015 · Postage and Delivery</t>
  </si>
  <si>
    <t>Total 6018 · Printing and Reproduction</t>
  </si>
  <si>
    <t>Total 6035 · Treasurer &amp; Bank Fees</t>
  </si>
  <si>
    <t>Total 6125 · Liability Insurance</t>
  </si>
  <si>
    <t>Total 6130 · Workman's Compensation</t>
  </si>
  <si>
    <t>Total 6210 · Software</t>
  </si>
  <si>
    <t>Total 6215 · Website</t>
  </si>
  <si>
    <t>Total 6230 · Internet expense</t>
  </si>
  <si>
    <t>Total 6200 · Dues and Subscriptions - Other</t>
  </si>
  <si>
    <t>Total 6448 · PRN Medic Hourly</t>
  </si>
  <si>
    <t>Total 6412 · Gross wages - chief</t>
  </si>
  <si>
    <t>Total 6430 · Fire Fighters</t>
  </si>
  <si>
    <t>Total 6440 · Administrator</t>
  </si>
  <si>
    <t>Total 6442 · Mechanic</t>
  </si>
  <si>
    <t>Total 6446 · Fire Inspection</t>
  </si>
  <si>
    <t>Total Liability Adjustment</t>
  </si>
  <si>
    <t>Total 6463 · Group Life Insurance</t>
  </si>
  <si>
    <t>Total 6452 · Pension Fund Staff</t>
  </si>
  <si>
    <t>Total 6454 · Disability Staff</t>
  </si>
  <si>
    <t>Total 6472 · Payroll Fees</t>
  </si>
  <si>
    <t>Total 6484 · FICA</t>
  </si>
  <si>
    <t>Total 6486 · Medicare</t>
  </si>
  <si>
    <t>Total 6488 · SUI</t>
  </si>
  <si>
    <t>Total 6510 · Legal Fees</t>
  </si>
  <si>
    <t>Total 6512 · HR Consulting</t>
  </si>
  <si>
    <t>Total 6612.1 · Station #1 Operating Suppllies</t>
  </si>
  <si>
    <t>Total 6612 · Station #1 - Other</t>
  </si>
  <si>
    <t>Total 6616 · Station #3-Eldora</t>
  </si>
  <si>
    <t>Total 6632 · Mobile</t>
  </si>
  <si>
    <t>Total 6634 · Cellular Data</t>
  </si>
  <si>
    <t>Total 6636 · Station 1 9161</t>
  </si>
  <si>
    <t>Total 6638 · Station 2-Ridge 0310</t>
  </si>
  <si>
    <t>Total 6640 · Station 3-Eldora 9555</t>
  </si>
  <si>
    <t>Total 6654 · Station #1 utilities</t>
  </si>
  <si>
    <t>Total 6656 · Station #2 Utilities</t>
  </si>
  <si>
    <t>Total 6658 · Station #3 Utilities</t>
  </si>
  <si>
    <t>Total 6660 · Water</t>
  </si>
  <si>
    <t>Total 6662 · DirectTV</t>
  </si>
  <si>
    <t>Total 6664 · Waste Disposal</t>
  </si>
  <si>
    <t>Total 6684 · Medical Equipment</t>
  </si>
  <si>
    <t>Total 6686 · Medical Supplies</t>
  </si>
  <si>
    <t>Total 6690 · Physio Maintenance Contract</t>
  </si>
  <si>
    <t>Total 6708 · Vehicle Fuel</t>
  </si>
  <si>
    <t>Total 6724 · PPE Wildland</t>
  </si>
  <si>
    <t>Total 6736 · Bunker Gear</t>
  </si>
  <si>
    <t>Total 5601 Engine 1 - Pierce (NEW)</t>
  </si>
  <si>
    <t>Total 5601 Engine 1 - HME</t>
  </si>
  <si>
    <t>Total 5602 Engine 2</t>
  </si>
  <si>
    <t>Total 5621 · 5621(Lifeline) Ambulance</t>
  </si>
  <si>
    <t>Total 5654-Flatbed Truck</t>
  </si>
  <si>
    <t>Total 5631 Brush 1</t>
  </si>
  <si>
    <t>Total 5633-Scat Truck</t>
  </si>
  <si>
    <t>Total 5650-Dodge Durango</t>
  </si>
  <si>
    <t>Total 5653-Chevy Plow Truck</t>
  </si>
  <si>
    <t>Total 6800 · Vehicle Maintenance - Other</t>
  </si>
  <si>
    <t>Total 6856 · Supplies Inspection Program</t>
  </si>
  <si>
    <t>Total 6868 · Membership Applicant Screening</t>
  </si>
  <si>
    <t>Total 6869 · Incentives - Conference</t>
  </si>
  <si>
    <t>Total 6864 · Incentives - Other</t>
  </si>
  <si>
    <t>Total 6882 · Meals</t>
  </si>
  <si>
    <t>Total 6880 · Travel - Other</t>
  </si>
  <si>
    <t>Total 6894 · 6894 - Fire Training</t>
  </si>
  <si>
    <t>Total 6892 · Medical Training</t>
  </si>
  <si>
    <t>Total 6999 · Uncategorized Expenses</t>
  </si>
  <si>
    <t>Total 4381 · Permitting/Plan Review</t>
  </si>
  <si>
    <t>Total 8363 · CPR/BLS</t>
  </si>
  <si>
    <t>Total 8362 · EMR</t>
  </si>
  <si>
    <t>Deposit</t>
  </si>
  <si>
    <t>Bill</t>
  </si>
  <si>
    <t>Credit Card Charge</t>
  </si>
  <si>
    <t>Credit Card Credit</t>
  </si>
  <si>
    <t>Paycheck</t>
  </si>
  <si>
    <t>Liability Check</t>
  </si>
  <si>
    <t>Credit</t>
  </si>
  <si>
    <t>Invoice</t>
  </si>
  <si>
    <t>118</t>
  </si>
  <si>
    <t>Pension</t>
  </si>
  <si>
    <t>14979168</t>
  </si>
  <si>
    <t>17526086</t>
  </si>
  <si>
    <t>1513221685</t>
  </si>
  <si>
    <t>1513221686</t>
  </si>
  <si>
    <t>6487</t>
  </si>
  <si>
    <t>21651144</t>
  </si>
  <si>
    <t>46811451</t>
  </si>
  <si>
    <t>0048</t>
  </si>
  <si>
    <t>APR 2024</t>
  </si>
  <si>
    <t>2023-129</t>
  </si>
  <si>
    <t>2023-131</t>
  </si>
  <si>
    <t>2023-133</t>
  </si>
  <si>
    <t>2023-134</t>
  </si>
  <si>
    <t>2023-136</t>
  </si>
  <si>
    <t>2023-130</t>
  </si>
  <si>
    <t>2023-135</t>
  </si>
  <si>
    <t>2023-138</t>
  </si>
  <si>
    <t>2023-137</t>
  </si>
  <si>
    <t>2007</t>
  </si>
  <si>
    <t>2005</t>
  </si>
  <si>
    <t>2004</t>
  </si>
  <si>
    <t>2025</t>
  </si>
  <si>
    <t>2023-132</t>
  </si>
  <si>
    <t>2023-128</t>
  </si>
  <si>
    <t>15204-64</t>
  </si>
  <si>
    <t>202404</t>
  </si>
  <si>
    <t>04282024</t>
  </si>
  <si>
    <t>875438691</t>
  </si>
  <si>
    <t>240424</t>
  </si>
  <si>
    <t>85300708</t>
  </si>
  <si>
    <t>85319239</t>
  </si>
  <si>
    <t>85326723</t>
  </si>
  <si>
    <t>9505904214</t>
  </si>
  <si>
    <t>2101051</t>
  </si>
  <si>
    <t>2116052</t>
  </si>
  <si>
    <t>667716</t>
  </si>
  <si>
    <t>MAR 2024</t>
  </si>
  <si>
    <t>146773</t>
  </si>
  <si>
    <t>2024 FF1 Academy</t>
  </si>
  <si>
    <t>24-73130</t>
  </si>
  <si>
    <t>24-73345</t>
  </si>
  <si>
    <t>Reimbursement</t>
  </si>
  <si>
    <t>2024-018</t>
  </si>
  <si>
    <t>Marilyn Shaw</t>
  </si>
  <si>
    <t>Boulder County Treasurer</t>
  </si>
  <si>
    <t>Amazon</t>
  </si>
  <si>
    <t>Uline</t>
  </si>
  <si>
    <t>USPS</t>
  </si>
  <si>
    <t>W.S. Darley &amp; Co.</t>
  </si>
  <si>
    <t>Polar Gas</t>
  </si>
  <si>
    <t>Moo Print</t>
  </si>
  <si>
    <t>Tribbett Agency LLC</t>
  </si>
  <si>
    <t>Pinnacol</t>
  </si>
  <si>
    <t>Adobe Systems</t>
  </si>
  <si>
    <t>canva</t>
  </si>
  <si>
    <t>Streamline</t>
  </si>
  <si>
    <t>TMobile</t>
  </si>
  <si>
    <t>Microsoft</t>
  </si>
  <si>
    <t>When to Work</t>
  </si>
  <si>
    <t>Dennis, Brock</t>
  </si>
  <si>
    <t>Henrikson, Carl H</t>
  </si>
  <si>
    <t>Lucas, Eric</t>
  </si>
  <si>
    <t>Moran, Cameron</t>
  </si>
  <si>
    <t>Schmidtmann, Charles P</t>
  </si>
  <si>
    <t>Faes, Nicholas I</t>
  </si>
  <si>
    <t>Moran, Conor D</t>
  </si>
  <si>
    <t>Wheelock, Glendon</t>
  </si>
  <si>
    <t>Snyder, Sherry A</t>
  </si>
  <si>
    <t>Murphy's Garage</t>
  </si>
  <si>
    <t>Joslin, Jon A</t>
  </si>
  <si>
    <t>Intuit</t>
  </si>
  <si>
    <t>Abramson, Eric P</t>
  </si>
  <si>
    <t>Colorado State Treasurer</t>
  </si>
  <si>
    <t>Lyons Gaddis</t>
  </si>
  <si>
    <t>Smarter HR Solutions, LLC</t>
  </si>
  <si>
    <t>Home Depot</t>
  </si>
  <si>
    <t>Ace Hardware</t>
  </si>
  <si>
    <t>Coventry Carpets</t>
  </si>
  <si>
    <t>AT&amp;T Carol Stream</t>
  </si>
  <si>
    <t>Centurylink</t>
  </si>
  <si>
    <t>Xcel Energy</t>
  </si>
  <si>
    <t>Town of Nederland-AP</t>
  </si>
  <si>
    <t>Direct TV</t>
  </si>
  <si>
    <t>Western Disposal</t>
  </si>
  <si>
    <t>Live Action Safety</t>
  </si>
  <si>
    <t>Bound Tree</t>
  </si>
  <si>
    <t>Stryker Sales Corp</t>
  </si>
  <si>
    <t>Boulder County</t>
  </si>
  <si>
    <t>Shell Oil</t>
  </si>
  <si>
    <t>Perry's Shoe Shop Inc</t>
  </si>
  <si>
    <t>Supply Cache</t>
  </si>
  <si>
    <t>IdentiFire</t>
  </si>
  <si>
    <t>W.S. Darley &amp; Co</t>
  </si>
  <si>
    <t>AV-TECH</t>
  </si>
  <si>
    <t>Napa Auto Supply</t>
  </si>
  <si>
    <t>McMaster-Carr</t>
  </si>
  <si>
    <t>Safeway</t>
  </si>
  <si>
    <t>Choice Screening</t>
  </si>
  <si>
    <t>Courtyard</t>
  </si>
  <si>
    <t>B&amp;F Super Foods</t>
  </si>
  <si>
    <t>The Local</t>
  </si>
  <si>
    <t>Costco</t>
  </si>
  <si>
    <t>The Gondolier</t>
  </si>
  <si>
    <t>Kathmandu Restaurant</t>
  </si>
  <si>
    <t>Diner Bar</t>
  </si>
  <si>
    <t>Butte Bagels</t>
  </si>
  <si>
    <t>Red Dolly Casino</t>
  </si>
  <si>
    <t>Exxon</t>
  </si>
  <si>
    <t>Pitas in Paradise</t>
  </si>
  <si>
    <t>The Secret Stash</t>
  </si>
  <si>
    <t>The Wooden Nickel</t>
  </si>
  <si>
    <t>The Store &amp; Deli</t>
  </si>
  <si>
    <t>The Dive at Marios</t>
  </si>
  <si>
    <t>Boulder County Firefighter Academy</t>
  </si>
  <si>
    <t>Colorado Division of Fire Prevention</t>
  </si>
  <si>
    <t>Eric Abramson</t>
  </si>
  <si>
    <t>The ResQ Shop</t>
  </si>
  <si>
    <t>Crime History USA</t>
  </si>
  <si>
    <t>Instant Checkmate</t>
  </si>
  <si>
    <t>AmeriGas</t>
  </si>
  <si>
    <t>Colorado Advanced Life Support</t>
  </si>
  <si>
    <t>devise stipulated in will</t>
  </si>
  <si>
    <t>Interest</t>
  </si>
  <si>
    <t>SOT</t>
  </si>
  <si>
    <t>current and future tax</t>
  </si>
  <si>
    <t>current interest</t>
  </si>
  <si>
    <t>delinquent tax</t>
  </si>
  <si>
    <t>delinqunet tax</t>
  </si>
  <si>
    <t>delinquent interest</t>
  </si>
  <si>
    <t>TIF</t>
  </si>
  <si>
    <t>prior abatements</t>
  </si>
  <si>
    <t>Senior/Veteran exemption</t>
  </si>
  <si>
    <t>senior/veteran exemption</t>
  </si>
  <si>
    <t>state tax exemption backfill/PP reimbursement</t>
  </si>
  <si>
    <t>tabletop cable box, tv recess kit, under desk cable management system</t>
  </si>
  <si>
    <t>charging stations, mouse pads, mailbox nametags</t>
  </si>
  <si>
    <t>glass dry erase for ops room</t>
  </si>
  <si>
    <t>dryerase boards for Captains</t>
  </si>
  <si>
    <t>mailboxes &amp; monitor for Wheelock</t>
  </si>
  <si>
    <t>lateral file cabinet</t>
  </si>
  <si>
    <t>PO box renewal</t>
  </si>
  <si>
    <t>freight charges</t>
  </si>
  <si>
    <t>delivery charge</t>
  </si>
  <si>
    <t>shipping/handling</t>
  </si>
  <si>
    <t>Business cards - Faes &amp; Wheelock</t>
  </si>
  <si>
    <t>Treasurer's fees</t>
  </si>
  <si>
    <t>OneBeacon Isurance, commerical package &amp; auto surcharge</t>
  </si>
  <si>
    <t>worker's comp premium</t>
  </si>
  <si>
    <t>Dividend fo 01.01.2022 thru 01.01.2023 for policy # 53275</t>
  </si>
  <si>
    <t>Refund for monthly subscription - cancelled L.Zamarripa (no longer needed)</t>
  </si>
  <si>
    <t>yearly software subscription</t>
  </si>
  <si>
    <t>Microsoft 365</t>
  </si>
  <si>
    <t>Town Hall Teams Meeting</t>
  </si>
  <si>
    <t>Scheduling software - 3 months</t>
  </si>
  <si>
    <t>Direct Deposit</t>
  </si>
  <si>
    <t>labor</t>
  </si>
  <si>
    <t>Intuit QB payroll monthly per employee fee</t>
  </si>
  <si>
    <t>adjustment</t>
  </si>
  <si>
    <t>review and respond to email from S.Snyder on FPPA notification</t>
  </si>
  <si>
    <t>cleaning supplies, zip ties &amp; paint supplies</t>
  </si>
  <si>
    <t>wastbasket, table tools, garbage gripper, wood filler, fasteners &amp; acrylic sheets</t>
  </si>
  <si>
    <t>cleanser, scrub pads, squeegie &amp; surge protector</t>
  </si>
  <si>
    <t>receptacles &amp; fasteners</t>
  </si>
  <si>
    <t>box switch, connectors and aluminum</t>
  </si>
  <si>
    <t>paint &amp; paint supplies</t>
  </si>
  <si>
    <t>Remainder of carpet install for 2024 station renovation</t>
  </si>
  <si>
    <t>floor box cover and carpet flange for ops room</t>
  </si>
  <si>
    <t>drywall, cat6 &amp; paint supplies</t>
  </si>
  <si>
    <t>drywall &amp; joint tape</t>
  </si>
  <si>
    <t>concrete, conduit &amp; adapters for AV in ops room</t>
  </si>
  <si>
    <t>receptacle</t>
  </si>
  <si>
    <t>hose clamp</t>
  </si>
  <si>
    <t>hobby paint, rust remover, wire cup &amp; brush acid</t>
  </si>
  <si>
    <t>Chief-6097</t>
  </si>
  <si>
    <t>Bretlyn-6021</t>
  </si>
  <si>
    <t>Fire Marshall - 9687</t>
  </si>
  <si>
    <t>Shift phone - 3443</t>
  </si>
  <si>
    <t>Ned - 1129</t>
  </si>
  <si>
    <t>Bretlyn - 8319</t>
  </si>
  <si>
    <t>Ned - 1161</t>
  </si>
  <si>
    <t>Charlie - 0014</t>
  </si>
  <si>
    <t>Phones station#1</t>
  </si>
  <si>
    <t>Phones station #2</t>
  </si>
  <si>
    <t>Phones Station #3</t>
  </si>
  <si>
    <t>Station 1</t>
  </si>
  <si>
    <t>station 2 propane</t>
  </si>
  <si>
    <t>Station 2</t>
  </si>
  <si>
    <t>station 3 propane</t>
  </si>
  <si>
    <t>Station 3</t>
  </si>
  <si>
    <t>Water &amp; sewer</t>
  </si>
  <si>
    <t>2 of 2 monthly</t>
  </si>
  <si>
    <t>Business Xtra package 1of 2 monthly</t>
  </si>
  <si>
    <t>advance receiver DVR monthly</t>
  </si>
  <si>
    <t>TV access fee quantity 2</t>
  </si>
  <si>
    <t>Regional sports fee</t>
  </si>
  <si>
    <t>dumpster weekly pickup - MAR &amp; APR 2024</t>
  </si>
  <si>
    <t>need receipt</t>
  </si>
  <si>
    <t>sodium bicarbonate</t>
  </si>
  <si>
    <t>yankuer, defib elecrtode, PEEP, suction tubing, promethazine, syringe &amp; needles, igels, endotrac...</t>
  </si>
  <si>
    <t>endotracheal tube tape</t>
  </si>
  <si>
    <t>LUCAS on-site 4 year maintenance agreement effective 4/20/22-4/19/26</t>
  </si>
  <si>
    <t>Fuel February 2024</t>
  </si>
  <si>
    <t>Fuel surcharge</t>
  </si>
  <si>
    <t>fuel flight paramedica training (Schmidtmann, Moran, Faes &amp; Wheelock)</t>
  </si>
  <si>
    <t>Boot repair - Briscombe</t>
  </si>
  <si>
    <t>fire shelters, leather gloves, wildland pants &amp; duty belts</t>
  </si>
  <si>
    <t>faceplate for SCBA masks</t>
  </si>
  <si>
    <t>Hose of the new engine</t>
  </si>
  <si>
    <t>Valve, 3" swing out</t>
  </si>
  <si>
    <t>emergency light replacement bulbs</t>
  </si>
  <si>
    <t>blue winch rope</t>
  </si>
  <si>
    <t>Battery</t>
  </si>
  <si>
    <t>install throttle cable, foam system, spare tire &amp; final touches</t>
  </si>
  <si>
    <t>shop supply/cleaning/disposal</t>
  </si>
  <si>
    <t>storage boxes</t>
  </si>
  <si>
    <t>high density poly</t>
  </si>
  <si>
    <t>pipe fittings, valves, control cables, clamps, pipe nipples &amp; aluminum piping</t>
  </si>
  <si>
    <t>nipple, ball valves, coupling, elbow</t>
  </si>
  <si>
    <t>V belt</t>
  </si>
  <si>
    <t>fasteners</t>
  </si>
  <si>
    <t>repair water leak</t>
  </si>
  <si>
    <t>red shackle mount assembly</t>
  </si>
  <si>
    <t>BlueDEF and RainX</t>
  </si>
  <si>
    <t>re-wire bumper crane controls, install circuit breaker in crane circuit</t>
  </si>
  <si>
    <t>chainsaw chaps, winch shackle mount, winch cable</t>
  </si>
  <si>
    <t>Volvo diagnostics</t>
  </si>
  <si>
    <t>drawer &amp; cabinet lock</t>
  </si>
  <si>
    <t>Community service - Robert Deane</t>
  </si>
  <si>
    <t>Joslin - CCICC Conference lodging</t>
  </si>
  <si>
    <t>Groceries</t>
  </si>
  <si>
    <t>FFI graduation</t>
  </si>
  <si>
    <t>snacks, drinks</t>
  </si>
  <si>
    <t>Dinner for badging ceremony</t>
  </si>
  <si>
    <t>Meal w/ vollys</t>
  </si>
  <si>
    <t>Joslin - Meals during CCICC Conference</t>
  </si>
  <si>
    <t>breakfast with electrician</t>
  </si>
  <si>
    <t>flight paramedica training (Schmidtmann, Moran, Faes &amp; Wheelock)</t>
  </si>
  <si>
    <t>gift certificate for free lodging - flight paramedica training (Schmidtmann, Moran, Faes &amp; Wheel...</t>
  </si>
  <si>
    <t>BCFFA Spring 2024 FF1 Academy Grant</t>
  </si>
  <si>
    <t>Cepek - FF1</t>
  </si>
  <si>
    <t>Lynch - FF1</t>
  </si>
  <si>
    <t>Schmidtmann - FF1</t>
  </si>
  <si>
    <t>Swanson - FF2</t>
  </si>
  <si>
    <t>McNeal - HMO/HMA</t>
  </si>
  <si>
    <t>HMA/HMOOperations Cepek</t>
  </si>
  <si>
    <t>FFI - Cepek</t>
  </si>
  <si>
    <t>FFI - Lynch</t>
  </si>
  <si>
    <t>FFI - M.Schmidtmann</t>
  </si>
  <si>
    <t>FFII - Swanson</t>
  </si>
  <si>
    <t>IFTSA  App</t>
  </si>
  <si>
    <t>IFSTA Test</t>
  </si>
  <si>
    <t>ACE SAT Textbook</t>
  </si>
  <si>
    <t>Deed search for annexation into District</t>
  </si>
  <si>
    <t>FRAUD - refund requested, credit card cancelled</t>
  </si>
  <si>
    <t>Hot Work - 301 East St., Nederland, CO 80466</t>
  </si>
  <si>
    <t>CPR training valves</t>
  </si>
  <si>
    <t>BLS provider card - Moran</t>
  </si>
  <si>
    <t>wireless lapel mic</t>
  </si>
  <si>
    <t>GENERAL</t>
  </si>
  <si>
    <t>1100 · Accounts Receivable</t>
  </si>
  <si>
    <t>Total 8420 · Wildland Fire Fighting-Payroll</t>
  </si>
  <si>
    <t>Total 8300 · Other Expenses - Other</t>
  </si>
  <si>
    <t>TOTAL</t>
  </si>
  <si>
    <t>SCBA valve</t>
  </si>
  <si>
    <t>Jan - Dec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</si>
</sst>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"/>
    <numFmt numFmtId="165" formatCode="#,##0.0#%;\-#,##0.0#%"/>
    <numFmt numFmtId="166" formatCode="mm/dd/yyyy"/>
  </numFmts>
  <fonts count="6" x14ac:knownFonts="1">
    <font>
      <sz val="11"/>
      <color theme="1"/>
      <name val="Aptos Narrow"/>
      <family val="2"/>
      <scheme val="minor"/>
    </font>
    <font>
      <b/>
      <sz val="8"/>
      <color rgb="FF0000FF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10"/>
      <name val="Arial"/>
    </font>
    <font>
      <sz val="8"/>
      <color rgb="FF00008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3" xfId="0" applyNumberFormat="1" applyFont="1" applyBorder="1"/>
    <xf numFmtId="164" fontId="2" fillId="0" borderId="5" xfId="0" applyNumberFormat="1" applyFont="1" applyBorder="1"/>
    <xf numFmtId="49" fontId="3" fillId="0" borderId="0" xfId="0" applyNumberFormat="1" applyFont="1"/>
    <xf numFmtId="164" fontId="3" fillId="0" borderId="4" xfId="0" applyNumberFormat="1" applyFont="1" applyBorder="1"/>
    <xf numFmtId="0" fontId="3" fillId="0" borderId="0" xfId="0" applyFont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4" fillId="0" borderId="0" xfId="1"/>
    <xf numFmtId="49" fontId="0" fillId="0" borderId="0" xfId="0" applyNumberFormat="1" applyAlignment="1">
      <alignment horizontal="centerContinuous"/>
    </xf>
    <xf numFmtId="165" fontId="2" fillId="0" borderId="0" xfId="0" applyNumberFormat="1" applyFont="1"/>
    <xf numFmtId="165" fontId="2" fillId="0" borderId="3" xfId="0" applyNumberFormat="1" applyFont="1" applyBorder="1"/>
    <xf numFmtId="165" fontId="2" fillId="0" borderId="2" xfId="0" applyNumberFormat="1" applyFont="1" applyBorder="1"/>
    <xf numFmtId="165" fontId="2" fillId="0" borderId="5" xfId="0" applyNumberFormat="1" applyFont="1" applyBorder="1"/>
    <xf numFmtId="165" fontId="3" fillId="0" borderId="4" xfId="0" applyNumberFormat="1" applyFont="1" applyBorder="1"/>
    <xf numFmtId="49" fontId="1" fillId="0" borderId="6" xfId="0" applyNumberFormat="1" applyFont="1" applyBorder="1" applyAlignment="1">
      <alignment horizontal="center"/>
    </xf>
    <xf numFmtId="49" fontId="0" fillId="0" borderId="0" xfId="0" applyNumberFormat="1"/>
    <xf numFmtId="166" fontId="1" fillId="0" borderId="0" xfId="0" applyNumberFormat="1" applyFont="1"/>
    <xf numFmtId="164" fontId="1" fillId="0" borderId="0" xfId="0" applyNumberFormat="1" applyFont="1"/>
    <xf numFmtId="49" fontId="5" fillId="0" borderId="0" xfId="0" applyNumberFormat="1" applyFont="1"/>
    <xf numFmtId="166" fontId="5" fillId="0" borderId="0" xfId="0" applyNumberFormat="1" applyFont="1"/>
    <xf numFmtId="49" fontId="5" fillId="0" borderId="0" xfId="0" applyNumberFormat="1" applyFont="1" applyAlignment="1">
      <alignment horizontal="centerContinuous"/>
    </xf>
    <xf numFmtId="164" fontId="5" fillId="0" borderId="2" xfId="0" applyNumberFormat="1" applyFont="1" applyBorder="1"/>
    <xf numFmtId="49" fontId="2" fillId="0" borderId="0" xfId="0" applyNumberFormat="1" applyFont="1"/>
    <xf numFmtId="166" fontId="2" fillId="0" borderId="0" xfId="0" applyNumberFormat="1" applyFont="1"/>
    <xf numFmtId="164" fontId="5" fillId="0" borderId="0" xfId="0" applyNumberFormat="1" applyFont="1"/>
    <xf numFmtId="166" fontId="3" fillId="0" borderId="0" xfId="0" applyNumberFormat="1" applyFont="1"/>
    <xf numFmtId="49" fontId="0" fillId="0" borderId="0" xfId="0" applyNumberFormat="1" applyAlignment="1">
      <alignment horizontal="center"/>
    </xf>
    <xf numFmtId="0" fontId="4" fillId="0" borderId="0" xfId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 applyBorder="1"/>
    <xf numFmtId="165" fontId="2" fillId="0" borderId="0" xfId="0" applyNumberFormat="1" applyFont="1" applyBorder="1"/>
    <xf numFmtId="0" fontId="1" fillId="0" borderId="0" xfId="0" applyNumberFormat="1" applyFont="1"/>
    <xf numFmtId="0" fontId="0" fillId="0" borderId="0" xfId="0" applyNumberFormat="1"/>
  </cellXfs>
  <cellStyles count="2">
    <cellStyle name="Normal" xfId="0" builtinId="0"/>
    <cellStyle name="Normal 2" xfId="1" xr:uid="{57E149BD-0C6E-4F65-AC51-056D9B78AA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6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1" name="FILTER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5122" name="HEADER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7" name="FILTER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2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9218" name="HEADER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2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3" name="FILTER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3314" name="HEADER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4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314325</xdr:colOff>
      <xdr:row>28</xdr:row>
      <xdr:rowOff>19050</xdr:rowOff>
    </xdr:to>
    <xdr:pic>
      <xdr:nvPicPr>
        <xdr:cNvPr id="2" name="Picture 11">
          <a:extLst>
            <a:ext uri="{FF2B5EF4-FFF2-40B4-BE49-F238E27FC236}">
              <a16:creationId xmlns:a16="http://schemas.microsoft.com/office/drawing/2014/main" id="{27866FE4-9DDE-4212-AC98-B6C3CBC3E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58325" cy="455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09" name="FILTER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4338FED2-0484-A7E0-DFE7-C46C3889A77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7410" name="HEADER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463BD9CB-ECA8-17F1-7380-125A721813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image" Target="../media/image8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8.xml"/><Relationship Id="rId5" Type="http://schemas.openxmlformats.org/officeDocument/2006/relationships/image" Target="../media/image7.emf"/><Relationship Id="rId4" Type="http://schemas.openxmlformats.org/officeDocument/2006/relationships/control" Target="../activeX/activeX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7" Type="http://schemas.openxmlformats.org/officeDocument/2006/relationships/image" Target="../media/image11.emf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ontrol" Target="../activeX/activeX10.xml"/><Relationship Id="rId5" Type="http://schemas.openxmlformats.org/officeDocument/2006/relationships/image" Target="../media/image10.emf"/><Relationship Id="rId4" Type="http://schemas.openxmlformats.org/officeDocument/2006/relationships/control" Target="../activeX/activeX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13B68-EB02-4207-BAE9-37C1EA8079B4}">
  <sheetPr codeName="Sheet1"/>
  <dimension ref="A1:G72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style="12" customWidth="1"/>
    <col min="6" max="6" width="28.85546875" style="12" customWidth="1"/>
    <col min="7" max="7" width="10.5703125" bestFit="1" customWidth="1"/>
  </cols>
  <sheetData>
    <row r="1" spans="1:7" s="11" customFormat="1" ht="15.75" thickBot="1" x14ac:dyDescent="0.3">
      <c r="A1" s="9"/>
      <c r="B1" s="9"/>
      <c r="C1" s="9"/>
      <c r="D1" s="9"/>
      <c r="E1" s="9"/>
      <c r="F1" s="9"/>
      <c r="G1" s="10" t="s">
        <v>0</v>
      </c>
    </row>
    <row r="2" spans="1:7" ht="15.75" thickTop="1" x14ac:dyDescent="0.25">
      <c r="A2" s="1" t="s">
        <v>1</v>
      </c>
      <c r="B2" s="1"/>
      <c r="C2" s="1"/>
      <c r="D2" s="1"/>
      <c r="E2" s="1"/>
      <c r="F2" s="1"/>
      <c r="G2" s="2"/>
    </row>
    <row r="3" spans="1:7" x14ac:dyDescent="0.25">
      <c r="A3" s="1"/>
      <c r="B3" s="1" t="s">
        <v>2</v>
      </c>
      <c r="C3" s="1"/>
      <c r="D3" s="1"/>
      <c r="E3" s="1"/>
      <c r="F3" s="1"/>
      <c r="G3" s="2"/>
    </row>
    <row r="4" spans="1:7" x14ac:dyDescent="0.25">
      <c r="A4" s="1"/>
      <c r="B4" s="1"/>
      <c r="C4" s="1" t="s">
        <v>3</v>
      </c>
      <c r="D4" s="1"/>
      <c r="E4" s="1"/>
      <c r="F4" s="1"/>
      <c r="G4" s="2"/>
    </row>
    <row r="5" spans="1:7" x14ac:dyDescent="0.25">
      <c r="A5" s="1"/>
      <c r="B5" s="1"/>
      <c r="C5" s="1"/>
      <c r="D5" s="1" t="s">
        <v>4</v>
      </c>
      <c r="E5" s="1"/>
      <c r="F5" s="1"/>
      <c r="G5" s="2"/>
    </row>
    <row r="6" spans="1:7" x14ac:dyDescent="0.25">
      <c r="A6" s="1"/>
      <c r="B6" s="1"/>
      <c r="C6" s="1"/>
      <c r="D6" s="1"/>
      <c r="E6" s="1" t="s">
        <v>5</v>
      </c>
      <c r="F6" s="1"/>
      <c r="G6" s="2">
        <v>2905.22</v>
      </c>
    </row>
    <row r="7" spans="1:7" x14ac:dyDescent="0.25">
      <c r="A7" s="1"/>
      <c r="B7" s="1"/>
      <c r="C7" s="1"/>
      <c r="D7" s="1"/>
      <c r="E7" s="1" t="s">
        <v>6</v>
      </c>
      <c r="F7" s="1"/>
      <c r="G7" s="2">
        <v>459873.07</v>
      </c>
    </row>
    <row r="8" spans="1:7" x14ac:dyDescent="0.25">
      <c r="A8" s="1"/>
      <c r="B8" s="1"/>
      <c r="C8" s="1"/>
      <c r="D8" s="1"/>
      <c r="E8" s="1" t="s">
        <v>7</v>
      </c>
      <c r="F8" s="1"/>
      <c r="G8" s="2">
        <v>206459.34</v>
      </c>
    </row>
    <row r="9" spans="1:7" x14ac:dyDescent="0.25">
      <c r="A9" s="1"/>
      <c r="B9" s="1"/>
      <c r="C9" s="1"/>
      <c r="D9" s="1"/>
      <c r="E9" s="1" t="s">
        <v>8</v>
      </c>
      <c r="F9" s="1"/>
      <c r="G9" s="2">
        <v>29213.93</v>
      </c>
    </row>
    <row r="10" spans="1:7" x14ac:dyDescent="0.25">
      <c r="A10" s="1"/>
      <c r="B10" s="1"/>
      <c r="C10" s="1"/>
      <c r="D10" s="1"/>
      <c r="E10" s="1" t="s">
        <v>9</v>
      </c>
      <c r="F10" s="1"/>
      <c r="G10" s="2">
        <v>45431.16</v>
      </c>
    </row>
    <row r="11" spans="1:7" x14ac:dyDescent="0.25">
      <c r="A11" s="1"/>
      <c r="B11" s="1"/>
      <c r="C11" s="1"/>
      <c r="D11" s="1"/>
      <c r="E11" s="1" t="s">
        <v>10</v>
      </c>
      <c r="F11" s="1"/>
      <c r="G11" s="2">
        <v>65898.66</v>
      </c>
    </row>
    <row r="12" spans="1:7" ht="15.75" thickBot="1" x14ac:dyDescent="0.3">
      <c r="A12" s="1"/>
      <c r="B12" s="1"/>
      <c r="C12" s="1"/>
      <c r="D12" s="1"/>
      <c r="E12" s="1" t="s">
        <v>11</v>
      </c>
      <c r="F12" s="1"/>
      <c r="G12" s="2">
        <v>696295.85</v>
      </c>
    </row>
    <row r="13" spans="1:7" ht="15.75" thickBot="1" x14ac:dyDescent="0.3">
      <c r="A13" s="1"/>
      <c r="B13" s="1"/>
      <c r="C13" s="1"/>
      <c r="D13" s="1" t="s">
        <v>12</v>
      </c>
      <c r="E13" s="1"/>
      <c r="F13" s="1"/>
      <c r="G13" s="3">
        <f>ROUND(SUM(G5:G12),5)</f>
        <v>1506077.23</v>
      </c>
    </row>
    <row r="14" spans="1:7" x14ac:dyDescent="0.25">
      <c r="A14" s="1"/>
      <c r="B14" s="1"/>
      <c r="C14" s="1" t="s">
        <v>13</v>
      </c>
      <c r="D14" s="1"/>
      <c r="E14" s="1"/>
      <c r="F14" s="1"/>
      <c r="G14" s="2">
        <f>ROUND(G4+G13,5)</f>
        <v>1506077.23</v>
      </c>
    </row>
    <row r="15" spans="1:7" x14ac:dyDescent="0.25">
      <c r="A15" s="1"/>
      <c r="B15" s="1"/>
      <c r="C15" s="1" t="s">
        <v>14</v>
      </c>
      <c r="D15" s="1"/>
      <c r="E15" s="1"/>
      <c r="F15" s="1"/>
      <c r="G15" s="2"/>
    </row>
    <row r="16" spans="1:7" x14ac:dyDescent="0.25">
      <c r="A16" s="1"/>
      <c r="B16" s="1"/>
      <c r="C16" s="1"/>
      <c r="D16" s="1" t="s">
        <v>15</v>
      </c>
      <c r="E16" s="1"/>
      <c r="F16" s="1"/>
      <c r="G16" s="2">
        <v>4325</v>
      </c>
    </row>
    <row r="17" spans="1:7" ht="15.75" thickBot="1" x14ac:dyDescent="0.3">
      <c r="A17" s="1"/>
      <c r="B17" s="1"/>
      <c r="C17" s="1"/>
      <c r="D17" s="1" t="s">
        <v>16</v>
      </c>
      <c r="E17" s="1"/>
      <c r="F17" s="1"/>
      <c r="G17" s="2">
        <v>1201187</v>
      </c>
    </row>
    <row r="18" spans="1:7" ht="15.75" thickBot="1" x14ac:dyDescent="0.3">
      <c r="A18" s="1"/>
      <c r="B18" s="1"/>
      <c r="C18" s="1" t="s">
        <v>17</v>
      </c>
      <c r="D18" s="1"/>
      <c r="E18" s="1"/>
      <c r="F18" s="1"/>
      <c r="G18" s="3">
        <f>ROUND(SUM(G15:G17),5)</f>
        <v>1205512</v>
      </c>
    </row>
    <row r="19" spans="1:7" x14ac:dyDescent="0.25">
      <c r="A19" s="1"/>
      <c r="B19" s="1" t="s">
        <v>18</v>
      </c>
      <c r="C19" s="1"/>
      <c r="D19" s="1"/>
      <c r="E19" s="1"/>
      <c r="F19" s="1"/>
      <c r="G19" s="2">
        <f>ROUND(G3+G14+G18,5)</f>
        <v>2711589.23</v>
      </c>
    </row>
    <row r="20" spans="1:7" x14ac:dyDescent="0.25">
      <c r="A20" s="1"/>
      <c r="B20" s="1" t="s">
        <v>19</v>
      </c>
      <c r="C20" s="1"/>
      <c r="D20" s="1"/>
      <c r="E20" s="1"/>
      <c r="F20" s="1"/>
      <c r="G20" s="2"/>
    </row>
    <row r="21" spans="1:7" x14ac:dyDescent="0.25">
      <c r="A21" s="1"/>
      <c r="B21" s="1"/>
      <c r="C21" s="1" t="s">
        <v>20</v>
      </c>
      <c r="D21" s="1"/>
      <c r="E21" s="1"/>
      <c r="F21" s="1"/>
      <c r="G21" s="2">
        <v>2442425.06</v>
      </c>
    </row>
    <row r="22" spans="1:7" x14ac:dyDescent="0.25">
      <c r="A22" s="1"/>
      <c r="B22" s="1"/>
      <c r="C22" s="1" t="s">
        <v>21</v>
      </c>
      <c r="D22" s="1"/>
      <c r="E22" s="1"/>
      <c r="F22" s="1"/>
      <c r="G22" s="2">
        <v>430111.73</v>
      </c>
    </row>
    <row r="23" spans="1:7" x14ac:dyDescent="0.25">
      <c r="A23" s="1"/>
      <c r="B23" s="1"/>
      <c r="C23" s="1" t="s">
        <v>22</v>
      </c>
      <c r="D23" s="1"/>
      <c r="E23" s="1"/>
      <c r="F23" s="1"/>
      <c r="G23" s="2">
        <v>129838</v>
      </c>
    </row>
    <row r="24" spans="1:7" x14ac:dyDescent="0.25">
      <c r="A24" s="1"/>
      <c r="B24" s="1"/>
      <c r="C24" s="1" t="s">
        <v>23</v>
      </c>
      <c r="D24" s="1"/>
      <c r="E24" s="1"/>
      <c r="F24" s="1"/>
      <c r="G24" s="2">
        <v>141816.29999999999</v>
      </c>
    </row>
    <row r="25" spans="1:7" x14ac:dyDescent="0.25">
      <c r="A25" s="1"/>
      <c r="B25" s="1"/>
      <c r="C25" s="1" t="s">
        <v>24</v>
      </c>
      <c r="D25" s="1"/>
      <c r="E25" s="1"/>
      <c r="F25" s="1"/>
      <c r="G25" s="2">
        <v>7000</v>
      </c>
    </row>
    <row r="26" spans="1:7" x14ac:dyDescent="0.25">
      <c r="A26" s="1"/>
      <c r="B26" s="1"/>
      <c r="C26" s="1" t="s">
        <v>25</v>
      </c>
      <c r="D26" s="1"/>
      <c r="E26" s="1"/>
      <c r="F26" s="1"/>
      <c r="G26" s="2">
        <v>90735.85</v>
      </c>
    </row>
    <row r="27" spans="1:7" x14ac:dyDescent="0.25">
      <c r="A27" s="1"/>
      <c r="B27" s="1"/>
      <c r="C27" s="1" t="s">
        <v>26</v>
      </c>
      <c r="D27" s="1"/>
      <c r="E27" s="1"/>
      <c r="F27" s="1"/>
      <c r="G27" s="2">
        <v>1591932.98</v>
      </c>
    </row>
    <row r="28" spans="1:7" x14ac:dyDescent="0.25">
      <c r="A28" s="1"/>
      <c r="B28" s="1"/>
      <c r="C28" s="1" t="s">
        <v>27</v>
      </c>
      <c r="D28" s="1"/>
      <c r="E28" s="1"/>
      <c r="F28" s="1"/>
      <c r="G28" s="2">
        <v>-2841758</v>
      </c>
    </row>
    <row r="29" spans="1:7" ht="15.75" thickBot="1" x14ac:dyDescent="0.3">
      <c r="A29" s="1"/>
      <c r="B29" s="1"/>
      <c r="C29" s="1" t="s">
        <v>28</v>
      </c>
      <c r="D29" s="1"/>
      <c r="E29" s="1"/>
      <c r="F29" s="1"/>
      <c r="G29" s="2">
        <v>-1992101.92</v>
      </c>
    </row>
    <row r="30" spans="1:7" ht="15.75" thickBot="1" x14ac:dyDescent="0.3">
      <c r="A30" s="1"/>
      <c r="B30" s="1" t="s">
        <v>29</v>
      </c>
      <c r="C30" s="1"/>
      <c r="D30" s="1"/>
      <c r="E30" s="1"/>
      <c r="F30" s="1"/>
      <c r="G30" s="4">
        <f>ROUND(SUM(G20:G29),5)</f>
        <v>0</v>
      </c>
    </row>
    <row r="31" spans="1:7" s="7" customFormat="1" ht="12" thickBot="1" x14ac:dyDescent="0.25">
      <c r="A31" s="5" t="s">
        <v>30</v>
      </c>
      <c r="B31" s="5"/>
      <c r="C31" s="5"/>
      <c r="D31" s="5"/>
      <c r="E31" s="5"/>
      <c r="F31" s="5"/>
      <c r="G31" s="6">
        <f>ROUND(G2+G19+G30,5)</f>
        <v>2711589.23</v>
      </c>
    </row>
    <row r="32" spans="1:7" ht="15.75" thickTop="1" x14ac:dyDescent="0.25">
      <c r="A32" s="1" t="s">
        <v>31</v>
      </c>
      <c r="B32" s="1"/>
      <c r="C32" s="1"/>
      <c r="D32" s="1"/>
      <c r="E32" s="1"/>
      <c r="F32" s="1"/>
      <c r="G32" s="2"/>
    </row>
    <row r="33" spans="1:7" x14ac:dyDescent="0.25">
      <c r="A33" s="1"/>
      <c r="B33" s="1" t="s">
        <v>32</v>
      </c>
      <c r="C33" s="1"/>
      <c r="D33" s="1"/>
      <c r="E33" s="1"/>
      <c r="F33" s="1"/>
      <c r="G33" s="2"/>
    </row>
    <row r="34" spans="1:7" x14ac:dyDescent="0.25">
      <c r="A34" s="1"/>
      <c r="B34" s="1"/>
      <c r="C34" s="1" t="s">
        <v>33</v>
      </c>
      <c r="D34" s="1"/>
      <c r="E34" s="1"/>
      <c r="F34" s="1"/>
      <c r="G34" s="2"/>
    </row>
    <row r="35" spans="1:7" x14ac:dyDescent="0.25">
      <c r="A35" s="1"/>
      <c r="B35" s="1"/>
      <c r="C35" s="1"/>
      <c r="D35" s="1" t="s">
        <v>34</v>
      </c>
      <c r="E35" s="1"/>
      <c r="F35" s="1"/>
      <c r="G35" s="2"/>
    </row>
    <row r="36" spans="1:7" ht="15.75" thickBot="1" x14ac:dyDescent="0.3">
      <c r="A36" s="1"/>
      <c r="B36" s="1"/>
      <c r="C36" s="1"/>
      <c r="D36" s="1"/>
      <c r="E36" s="1" t="s">
        <v>35</v>
      </c>
      <c r="F36" s="1"/>
      <c r="G36" s="8">
        <v>-23089.31</v>
      </c>
    </row>
    <row r="37" spans="1:7" x14ac:dyDescent="0.25">
      <c r="A37" s="1"/>
      <c r="B37" s="1"/>
      <c r="C37" s="1"/>
      <c r="D37" s="1" t="s">
        <v>36</v>
      </c>
      <c r="E37" s="1"/>
      <c r="F37" s="1"/>
      <c r="G37" s="2">
        <f>ROUND(SUM(G35:G36),5)</f>
        <v>-23089.31</v>
      </c>
    </row>
    <row r="38" spans="1:7" x14ac:dyDescent="0.25">
      <c r="A38" s="1"/>
      <c r="B38" s="1"/>
      <c r="C38" s="1"/>
      <c r="D38" s="1" t="s">
        <v>37</v>
      </c>
      <c r="E38" s="1"/>
      <c r="F38" s="1"/>
      <c r="G38" s="2"/>
    </row>
    <row r="39" spans="1:7" ht="15.75" thickBot="1" x14ac:dyDescent="0.3">
      <c r="A39" s="1"/>
      <c r="B39" s="1"/>
      <c r="C39" s="1"/>
      <c r="D39" s="1"/>
      <c r="E39" s="1" t="s">
        <v>38</v>
      </c>
      <c r="F39" s="1"/>
      <c r="G39" s="8">
        <v>7251.91</v>
      </c>
    </row>
    <row r="40" spans="1:7" x14ac:dyDescent="0.25">
      <c r="A40" s="1"/>
      <c r="B40" s="1"/>
      <c r="C40" s="1"/>
      <c r="D40" s="1" t="s">
        <v>39</v>
      </c>
      <c r="E40" s="1"/>
      <c r="F40" s="1"/>
      <c r="G40" s="2">
        <f>ROUND(SUM(G38:G39),5)</f>
        <v>7251.91</v>
      </c>
    </row>
    <row r="41" spans="1:7" x14ac:dyDescent="0.25">
      <c r="A41" s="1"/>
      <c r="B41" s="1"/>
      <c r="C41" s="1"/>
      <c r="D41" s="1" t="s">
        <v>40</v>
      </c>
      <c r="E41" s="1"/>
      <c r="F41" s="1"/>
      <c r="G41" s="2"/>
    </row>
    <row r="42" spans="1:7" x14ac:dyDescent="0.25">
      <c r="A42" s="1"/>
      <c r="B42" s="1"/>
      <c r="C42" s="1"/>
      <c r="D42" s="1"/>
      <c r="E42" s="1" t="s">
        <v>41</v>
      </c>
      <c r="F42" s="1"/>
      <c r="G42" s="2">
        <v>990.17</v>
      </c>
    </row>
    <row r="43" spans="1:7" x14ac:dyDescent="0.25">
      <c r="A43" s="1"/>
      <c r="B43" s="1"/>
      <c r="C43" s="1"/>
      <c r="D43" s="1"/>
      <c r="E43" s="1" t="s">
        <v>42</v>
      </c>
      <c r="F43" s="1"/>
      <c r="G43" s="2">
        <v>1201187</v>
      </c>
    </row>
    <row r="44" spans="1:7" x14ac:dyDescent="0.25">
      <c r="A44" s="1"/>
      <c r="B44" s="1"/>
      <c r="C44" s="1"/>
      <c r="D44" s="1"/>
      <c r="E44" s="1" t="s">
        <v>43</v>
      </c>
      <c r="F44" s="1"/>
      <c r="G44" s="2"/>
    </row>
    <row r="45" spans="1:7" ht="15.75" thickBot="1" x14ac:dyDescent="0.3">
      <c r="A45" s="1"/>
      <c r="B45" s="1"/>
      <c r="C45" s="1"/>
      <c r="D45" s="1"/>
      <c r="E45" s="1"/>
      <c r="F45" s="1" t="s">
        <v>44</v>
      </c>
      <c r="G45" s="8">
        <v>-81.12</v>
      </c>
    </row>
    <row r="46" spans="1:7" x14ac:dyDescent="0.25">
      <c r="A46" s="1"/>
      <c r="B46" s="1"/>
      <c r="C46" s="1"/>
      <c r="D46" s="1"/>
      <c r="E46" s="1" t="s">
        <v>45</v>
      </c>
      <c r="F46" s="1"/>
      <c r="G46" s="2">
        <f>ROUND(SUM(G44:G45),5)</f>
        <v>-81.12</v>
      </c>
    </row>
    <row r="47" spans="1:7" x14ac:dyDescent="0.25">
      <c r="A47" s="1"/>
      <c r="B47" s="1"/>
      <c r="C47" s="1"/>
      <c r="D47" s="1"/>
      <c r="E47" s="1" t="s">
        <v>46</v>
      </c>
      <c r="F47" s="1"/>
      <c r="G47" s="2"/>
    </row>
    <row r="48" spans="1:7" x14ac:dyDescent="0.25">
      <c r="A48" s="1"/>
      <c r="B48" s="1"/>
      <c r="C48" s="1"/>
      <c r="D48" s="1"/>
      <c r="E48" s="1"/>
      <c r="F48" s="1" t="s">
        <v>47</v>
      </c>
      <c r="G48" s="2">
        <v>-50.9</v>
      </c>
    </row>
    <row r="49" spans="1:7" x14ac:dyDescent="0.25">
      <c r="A49" s="1"/>
      <c r="B49" s="1"/>
      <c r="C49" s="1"/>
      <c r="D49" s="1"/>
      <c r="E49" s="1"/>
      <c r="F49" s="1" t="s">
        <v>48</v>
      </c>
      <c r="G49" s="2">
        <v>-174.38</v>
      </c>
    </row>
    <row r="50" spans="1:7" x14ac:dyDescent="0.25">
      <c r="A50" s="1"/>
      <c r="B50" s="1"/>
      <c r="C50" s="1"/>
      <c r="D50" s="1"/>
      <c r="E50" s="1"/>
      <c r="F50" s="1" t="s">
        <v>49</v>
      </c>
      <c r="G50" s="2">
        <v>-5328.62</v>
      </c>
    </row>
    <row r="51" spans="1:7" x14ac:dyDescent="0.25">
      <c r="A51" s="1"/>
      <c r="B51" s="1"/>
      <c r="C51" s="1"/>
      <c r="D51" s="1"/>
      <c r="E51" s="1"/>
      <c r="F51" s="1" t="s">
        <v>50</v>
      </c>
      <c r="G51" s="2">
        <v>106.15</v>
      </c>
    </row>
    <row r="52" spans="1:7" ht="15.75" thickBot="1" x14ac:dyDescent="0.3">
      <c r="A52" s="1"/>
      <c r="B52" s="1"/>
      <c r="C52" s="1"/>
      <c r="D52" s="1"/>
      <c r="E52" s="1"/>
      <c r="F52" s="1" t="s">
        <v>51</v>
      </c>
      <c r="G52" s="2">
        <v>11407.97</v>
      </c>
    </row>
    <row r="53" spans="1:7" ht="15.75" thickBot="1" x14ac:dyDescent="0.3">
      <c r="A53" s="1"/>
      <c r="B53" s="1"/>
      <c r="C53" s="1"/>
      <c r="D53" s="1"/>
      <c r="E53" s="1" t="s">
        <v>52</v>
      </c>
      <c r="F53" s="1"/>
      <c r="G53" s="4">
        <f>ROUND(SUM(G47:G52),5)</f>
        <v>5960.22</v>
      </c>
    </row>
    <row r="54" spans="1:7" ht="15.75" thickBot="1" x14ac:dyDescent="0.3">
      <c r="A54" s="1"/>
      <c r="B54" s="1"/>
      <c r="C54" s="1"/>
      <c r="D54" s="1" t="s">
        <v>53</v>
      </c>
      <c r="E54" s="1"/>
      <c r="F54" s="1"/>
      <c r="G54" s="4">
        <f>ROUND(SUM(G41:G43)+G46+G53,5)</f>
        <v>1208056.27</v>
      </c>
    </row>
    <row r="55" spans="1:7" ht="15.75" thickBot="1" x14ac:dyDescent="0.3">
      <c r="A55" s="1"/>
      <c r="B55" s="1"/>
      <c r="C55" s="1" t="s">
        <v>54</v>
      </c>
      <c r="D55" s="1"/>
      <c r="E55" s="1"/>
      <c r="F55" s="1"/>
      <c r="G55" s="3">
        <f>ROUND(G34+G37+G40+G54,5)</f>
        <v>1192218.8700000001</v>
      </c>
    </row>
    <row r="56" spans="1:7" x14ac:dyDescent="0.25">
      <c r="A56" s="1"/>
      <c r="B56" s="1" t="s">
        <v>55</v>
      </c>
      <c r="C56" s="1"/>
      <c r="D56" s="1"/>
      <c r="E56" s="1"/>
      <c r="F56" s="1"/>
      <c r="G56" s="2">
        <f>ROUND(G33+G55,5)</f>
        <v>1192218.8700000001</v>
      </c>
    </row>
    <row r="57" spans="1:7" x14ac:dyDescent="0.25">
      <c r="A57" s="1"/>
      <c r="B57" s="1" t="s">
        <v>56</v>
      </c>
      <c r="C57" s="1"/>
      <c r="D57" s="1"/>
      <c r="E57" s="1"/>
      <c r="F57" s="1"/>
      <c r="G57" s="2"/>
    </row>
    <row r="58" spans="1:7" x14ac:dyDescent="0.25">
      <c r="A58" s="1"/>
      <c r="B58" s="1"/>
      <c r="C58" s="1" t="s">
        <v>57</v>
      </c>
      <c r="D58" s="1"/>
      <c r="E58" s="1"/>
      <c r="F58" s="1"/>
      <c r="G58" s="2">
        <v>3399.75</v>
      </c>
    </row>
    <row r="59" spans="1:7" x14ac:dyDescent="0.25">
      <c r="A59" s="1"/>
      <c r="B59" s="1"/>
      <c r="C59" s="1" t="s">
        <v>58</v>
      </c>
      <c r="D59" s="1"/>
      <c r="E59" s="1"/>
      <c r="F59" s="1"/>
      <c r="G59" s="2"/>
    </row>
    <row r="60" spans="1:7" x14ac:dyDescent="0.25">
      <c r="A60" s="1"/>
      <c r="B60" s="1"/>
      <c r="C60" s="1"/>
      <c r="D60" s="1" t="s">
        <v>59</v>
      </c>
      <c r="E60" s="1"/>
      <c r="F60" s="1"/>
      <c r="G60" s="2">
        <v>6580.22</v>
      </c>
    </row>
    <row r="61" spans="1:7" x14ac:dyDescent="0.25">
      <c r="A61" s="1"/>
      <c r="B61" s="1"/>
      <c r="C61" s="1"/>
      <c r="D61" s="1" t="s">
        <v>60</v>
      </c>
      <c r="E61" s="1"/>
      <c r="F61" s="1"/>
      <c r="G61" s="2">
        <v>20000</v>
      </c>
    </row>
    <row r="62" spans="1:7" x14ac:dyDescent="0.25">
      <c r="A62" s="1"/>
      <c r="B62" s="1"/>
      <c r="C62" s="1"/>
      <c r="D62" s="1" t="s">
        <v>61</v>
      </c>
      <c r="E62" s="1"/>
      <c r="F62" s="1"/>
      <c r="G62" s="2">
        <v>106902.33</v>
      </c>
    </row>
    <row r="63" spans="1:7" x14ac:dyDescent="0.25">
      <c r="A63" s="1"/>
      <c r="B63" s="1"/>
      <c r="C63" s="1"/>
      <c r="D63" s="1" t="s">
        <v>62</v>
      </c>
      <c r="E63" s="1"/>
      <c r="F63" s="1"/>
      <c r="G63" s="2">
        <v>37300.39</v>
      </c>
    </row>
    <row r="64" spans="1:7" x14ac:dyDescent="0.25">
      <c r="A64" s="1"/>
      <c r="B64" s="1"/>
      <c r="C64" s="1"/>
      <c r="D64" s="1" t="s">
        <v>63</v>
      </c>
      <c r="E64" s="1"/>
      <c r="F64" s="1"/>
      <c r="G64" s="2">
        <v>5000</v>
      </c>
    </row>
    <row r="65" spans="1:7" ht="15.75" thickBot="1" x14ac:dyDescent="0.3">
      <c r="A65" s="1"/>
      <c r="B65" s="1"/>
      <c r="C65" s="1"/>
      <c r="D65" s="1" t="s">
        <v>64</v>
      </c>
      <c r="E65" s="1"/>
      <c r="F65" s="1"/>
      <c r="G65" s="8">
        <v>29760</v>
      </c>
    </row>
    <row r="66" spans="1:7" x14ac:dyDescent="0.25">
      <c r="A66" s="1"/>
      <c r="B66" s="1"/>
      <c r="C66" s="1" t="s">
        <v>65</v>
      </c>
      <c r="D66" s="1"/>
      <c r="E66" s="1"/>
      <c r="F66" s="1"/>
      <c r="G66" s="2">
        <f>ROUND(SUM(G59:G65),5)</f>
        <v>205542.94</v>
      </c>
    </row>
    <row r="67" spans="1:7" x14ac:dyDescent="0.25">
      <c r="A67" s="1"/>
      <c r="B67" s="1"/>
      <c r="C67" s="1" t="s">
        <v>66</v>
      </c>
      <c r="D67" s="1"/>
      <c r="E67" s="1"/>
      <c r="F67" s="1"/>
      <c r="G67" s="2">
        <v>433398.33</v>
      </c>
    </row>
    <row r="68" spans="1:7" x14ac:dyDescent="0.25">
      <c r="A68" s="1"/>
      <c r="B68" s="1"/>
      <c r="C68" s="1" t="s">
        <v>67</v>
      </c>
      <c r="D68" s="1"/>
      <c r="E68" s="1"/>
      <c r="F68" s="1"/>
      <c r="G68" s="2">
        <v>109991.5</v>
      </c>
    </row>
    <row r="69" spans="1:7" ht="15.75" thickBot="1" x14ac:dyDescent="0.3">
      <c r="A69" s="1"/>
      <c r="B69" s="1"/>
      <c r="C69" s="1" t="s">
        <v>68</v>
      </c>
      <c r="D69" s="1"/>
      <c r="E69" s="1"/>
      <c r="F69" s="1"/>
      <c r="G69" s="2">
        <v>767037.84</v>
      </c>
    </row>
    <row r="70" spans="1:7" ht="15.75" thickBot="1" x14ac:dyDescent="0.3">
      <c r="A70" s="1"/>
      <c r="B70" s="1" t="s">
        <v>69</v>
      </c>
      <c r="C70" s="1"/>
      <c r="D70" s="1"/>
      <c r="E70" s="1"/>
      <c r="F70" s="1"/>
      <c r="G70" s="4">
        <f>ROUND(SUM(G57:G58)+SUM(G66:G69),5)</f>
        <v>1519370.36</v>
      </c>
    </row>
    <row r="71" spans="1:7" s="7" customFormat="1" ht="12" thickBot="1" x14ac:dyDescent="0.25">
      <c r="A71" s="5" t="s">
        <v>70</v>
      </c>
      <c r="B71" s="5"/>
      <c r="C71" s="5"/>
      <c r="D71" s="5"/>
      <c r="E71" s="5"/>
      <c r="F71" s="5"/>
      <c r="G71" s="6">
        <f>ROUND(G32+G56+G70,5)</f>
        <v>2711589.23</v>
      </c>
    </row>
    <row r="72" spans="1: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7:21 AM
&amp;"Arial,Bold"&amp;8 05/08/24
&amp;"Arial,Bold"&amp;8 Accrual Basis&amp;C&amp;"Arial,Bold"&amp;12 Nederland Fire Protection District
&amp;"Arial,Bold"&amp;14 Balance Sheet
&amp;"Arial,Bold"&amp;10 As of April 30,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0CB1-4E66-4E47-8A46-E1F3B336FF7B}">
  <sheetPr codeName="Sheet2"/>
  <dimension ref="A1:M289"/>
  <sheetViews>
    <sheetView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1" width="8.710937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71</v>
      </c>
      <c r="K2" s="20" t="s">
        <v>72</v>
      </c>
      <c r="L2" s="20" t="s">
        <v>73</v>
      </c>
      <c r="M2" s="20" t="s">
        <v>74</v>
      </c>
    </row>
    <row r="3" spans="1:13" ht="15.75" thickTop="1" x14ac:dyDescent="0.25">
      <c r="A3" s="1"/>
      <c r="B3" s="1" t="s">
        <v>75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77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78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79</v>
      </c>
      <c r="F7" s="1"/>
      <c r="G7" s="1"/>
      <c r="H7" s="1"/>
      <c r="I7" s="1"/>
      <c r="J7" s="2">
        <v>0</v>
      </c>
      <c r="K7" s="2">
        <v>0</v>
      </c>
      <c r="L7" s="2">
        <f t="shared" si="0"/>
        <v>0</v>
      </c>
      <c r="M7" s="15">
        <f t="shared" si="1"/>
        <v>0</v>
      </c>
    </row>
    <row r="8" spans="1:13" x14ac:dyDescent="0.25">
      <c r="A8" s="1"/>
      <c r="B8" s="1"/>
      <c r="C8" s="1"/>
      <c r="D8" s="1"/>
      <c r="E8" s="1" t="s">
        <v>80</v>
      </c>
      <c r="F8" s="1"/>
      <c r="G8" s="1"/>
      <c r="H8" s="1"/>
      <c r="I8" s="1"/>
      <c r="J8" s="2">
        <v>0</v>
      </c>
      <c r="K8" s="2">
        <v>0</v>
      </c>
      <c r="L8" s="2">
        <f t="shared" si="0"/>
        <v>0</v>
      </c>
      <c r="M8" s="15">
        <f t="shared" si="1"/>
        <v>0</v>
      </c>
    </row>
    <row r="9" spans="1:13" x14ac:dyDescent="0.25">
      <c r="A9" s="1"/>
      <c r="B9" s="1"/>
      <c r="C9" s="1"/>
      <c r="D9" s="1"/>
      <c r="E9" s="1" t="s">
        <v>81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82</v>
      </c>
      <c r="F10" s="1"/>
      <c r="G10" s="1"/>
      <c r="H10" s="1"/>
      <c r="I10" s="1"/>
      <c r="J10" s="2">
        <v>500</v>
      </c>
      <c r="K10" s="2">
        <v>0</v>
      </c>
      <c r="L10" s="2">
        <f t="shared" si="0"/>
        <v>500</v>
      </c>
      <c r="M10" s="15">
        <f t="shared" si="1"/>
        <v>1</v>
      </c>
    </row>
    <row r="11" spans="1:13" x14ac:dyDescent="0.25">
      <c r="A11" s="1"/>
      <c r="B11" s="1"/>
      <c r="C11" s="1"/>
      <c r="D11" s="1"/>
      <c r="E11" s="1" t="s">
        <v>83</v>
      </c>
      <c r="F11" s="1"/>
      <c r="G11" s="1"/>
      <c r="H11" s="1"/>
      <c r="I11" s="1"/>
      <c r="J11" s="2">
        <v>4605.93</v>
      </c>
      <c r="K11" s="2">
        <v>0</v>
      </c>
      <c r="L11" s="2">
        <f t="shared" si="0"/>
        <v>4605.93</v>
      </c>
      <c r="M11" s="15">
        <f t="shared" si="1"/>
        <v>1</v>
      </c>
    </row>
    <row r="12" spans="1:13" x14ac:dyDescent="0.25">
      <c r="A12" s="1"/>
      <c r="B12" s="1"/>
      <c r="C12" s="1"/>
      <c r="D12" s="1"/>
      <c r="E12" s="1" t="s">
        <v>84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85</v>
      </c>
      <c r="G13" s="1"/>
      <c r="H13" s="1"/>
      <c r="I13" s="1"/>
      <c r="J13" s="2">
        <v>0</v>
      </c>
      <c r="K13" s="2">
        <v>0</v>
      </c>
      <c r="L13" s="2">
        <f t="shared" ref="L13:L35" si="2">ROUND((J13-K13),5)</f>
        <v>0</v>
      </c>
      <c r="M13" s="15">
        <f t="shared" ref="M13:M35" si="3">ROUND(IF(K13=0, IF(J13=0, 0, 1), J13/K13),5)</f>
        <v>0</v>
      </c>
    </row>
    <row r="14" spans="1:13" x14ac:dyDescent="0.25">
      <c r="A14" s="1"/>
      <c r="B14" s="1"/>
      <c r="C14" s="1"/>
      <c r="D14" s="1"/>
      <c r="E14" s="1"/>
      <c r="F14" s="1" t="s">
        <v>86</v>
      </c>
      <c r="G14" s="1"/>
      <c r="H14" s="1"/>
      <c r="I14" s="1"/>
      <c r="J14" s="2">
        <v>433.36</v>
      </c>
      <c r="K14" s="2">
        <v>0</v>
      </c>
      <c r="L14" s="2">
        <f t="shared" si="2"/>
        <v>433.36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87</v>
      </c>
      <c r="G15" s="1"/>
      <c r="H15" s="1"/>
      <c r="I15" s="1"/>
      <c r="J15" s="2">
        <v>0</v>
      </c>
      <c r="K15" s="2">
        <v>763.32</v>
      </c>
      <c r="L15" s="2">
        <f t="shared" si="2"/>
        <v>-763.32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88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89</v>
      </c>
      <c r="G17" s="1"/>
      <c r="H17" s="1"/>
      <c r="I17" s="1"/>
      <c r="J17" s="2">
        <v>0</v>
      </c>
      <c r="K17" s="2">
        <v>15266.09</v>
      </c>
      <c r="L17" s="2">
        <f t="shared" si="2"/>
        <v>-15266.09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90</v>
      </c>
      <c r="G18" s="1"/>
      <c r="H18" s="1"/>
      <c r="I18" s="1"/>
      <c r="J18" s="2">
        <v>425713.77</v>
      </c>
      <c r="K18" s="2">
        <v>109053.17</v>
      </c>
      <c r="L18" s="2">
        <f t="shared" si="2"/>
        <v>316660.59999999998</v>
      </c>
      <c r="M18" s="15">
        <f t="shared" si="3"/>
        <v>3.9037299999999999</v>
      </c>
    </row>
    <row r="19" spans="1:13" x14ac:dyDescent="0.25">
      <c r="A19" s="1"/>
      <c r="B19" s="1"/>
      <c r="C19" s="1"/>
      <c r="D19" s="1"/>
      <c r="E19" s="1"/>
      <c r="F19" s="1" t="s">
        <v>91</v>
      </c>
      <c r="G19" s="1"/>
      <c r="H19" s="1"/>
      <c r="I19" s="1"/>
      <c r="J19" s="2">
        <v>4920.58</v>
      </c>
      <c r="K19" s="2">
        <v>5452.59</v>
      </c>
      <c r="L19" s="2">
        <f t="shared" si="2"/>
        <v>-532.01</v>
      </c>
      <c r="M19" s="15">
        <f t="shared" si="3"/>
        <v>0.90242999999999995</v>
      </c>
    </row>
    <row r="20" spans="1:13" x14ac:dyDescent="0.25">
      <c r="A20" s="1"/>
      <c r="B20" s="1"/>
      <c r="C20" s="1"/>
      <c r="D20" s="1"/>
      <c r="E20" s="1"/>
      <c r="F20" s="1" t="s">
        <v>92</v>
      </c>
      <c r="G20" s="1"/>
      <c r="H20" s="1"/>
      <c r="I20" s="1"/>
      <c r="J20" s="2">
        <v>0</v>
      </c>
      <c r="K20" s="2">
        <v>3816.5</v>
      </c>
      <c r="L20" s="2">
        <f t="shared" si="2"/>
        <v>-3816.5</v>
      </c>
      <c r="M20" s="15">
        <f t="shared" si="3"/>
        <v>0</v>
      </c>
    </row>
    <row r="21" spans="1:13" x14ac:dyDescent="0.25">
      <c r="A21" s="1"/>
      <c r="B21" s="1"/>
      <c r="C21" s="1"/>
      <c r="D21" s="1"/>
      <c r="E21" s="1"/>
      <c r="F21" s="1" t="s">
        <v>93</v>
      </c>
      <c r="G21" s="1"/>
      <c r="H21" s="1"/>
      <c r="I21" s="1"/>
      <c r="J21" s="2">
        <v>0</v>
      </c>
      <c r="K21" s="2">
        <v>190.75</v>
      </c>
      <c r="L21" s="2">
        <f t="shared" si="2"/>
        <v>-190.75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94</v>
      </c>
      <c r="G22" s="1"/>
      <c r="H22" s="1"/>
      <c r="I22" s="1"/>
      <c r="J22" s="2">
        <v>58.75</v>
      </c>
      <c r="K22" s="2">
        <v>0</v>
      </c>
      <c r="L22" s="2">
        <f t="shared" si="2"/>
        <v>58.75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95</v>
      </c>
      <c r="G23" s="1"/>
      <c r="H23" s="1"/>
      <c r="I23" s="1"/>
      <c r="J23" s="2">
        <v>14.97</v>
      </c>
      <c r="K23" s="2">
        <v>0</v>
      </c>
      <c r="L23" s="2">
        <f t="shared" si="2"/>
        <v>14.97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96</v>
      </c>
      <c r="G24" s="1"/>
      <c r="H24" s="1"/>
      <c r="I24" s="1"/>
      <c r="J24" s="2">
        <v>1.71</v>
      </c>
      <c r="K24" s="2">
        <v>0</v>
      </c>
      <c r="L24" s="2">
        <f t="shared" si="2"/>
        <v>1.71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97</v>
      </c>
      <c r="G25" s="1"/>
      <c r="H25" s="1"/>
      <c r="I25" s="1"/>
      <c r="J25" s="2">
        <v>2247.89</v>
      </c>
      <c r="K25" s="2">
        <v>655.75</v>
      </c>
      <c r="L25" s="2">
        <f t="shared" si="2"/>
        <v>1592.14</v>
      </c>
      <c r="M25" s="15">
        <f t="shared" si="3"/>
        <v>3.4279700000000002</v>
      </c>
    </row>
    <row r="26" spans="1:13" x14ac:dyDescent="0.25">
      <c r="A26" s="1"/>
      <c r="B26" s="1"/>
      <c r="C26" s="1"/>
      <c r="D26" s="1"/>
      <c r="E26" s="1"/>
      <c r="F26" s="1" t="s">
        <v>98</v>
      </c>
      <c r="G26" s="1"/>
      <c r="H26" s="1"/>
      <c r="I26" s="1"/>
      <c r="J26" s="2">
        <v>37691.360000000001</v>
      </c>
      <c r="K26" s="2">
        <v>7191.06</v>
      </c>
      <c r="L26" s="2">
        <f t="shared" si="2"/>
        <v>30500.3</v>
      </c>
      <c r="M26" s="15">
        <f t="shared" si="3"/>
        <v>5.2414199999999997</v>
      </c>
    </row>
    <row r="27" spans="1:13" x14ac:dyDescent="0.25">
      <c r="A27" s="1"/>
      <c r="B27" s="1"/>
      <c r="C27" s="1"/>
      <c r="D27" s="1"/>
      <c r="E27" s="1"/>
      <c r="F27" s="1" t="s">
        <v>99</v>
      </c>
      <c r="G27" s="1"/>
      <c r="H27" s="1"/>
      <c r="I27" s="1"/>
      <c r="J27" s="2">
        <v>-18870.580000000002</v>
      </c>
      <c r="K27" s="2">
        <v>0</v>
      </c>
      <c r="L27" s="2">
        <f t="shared" si="2"/>
        <v>-18870.580000000002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100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101</v>
      </c>
      <c r="G29" s="1"/>
      <c r="H29" s="1"/>
      <c r="I29" s="1"/>
      <c r="J29" s="2">
        <v>-3428.77</v>
      </c>
      <c r="K29" s="2">
        <v>0</v>
      </c>
      <c r="L29" s="2">
        <f t="shared" si="2"/>
        <v>-3428.77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102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103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104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105</v>
      </c>
      <c r="G33" s="1"/>
      <c r="H33" s="1"/>
      <c r="I33" s="1"/>
      <c r="J33" s="2">
        <v>171874.3</v>
      </c>
      <c r="K33" s="2">
        <v>0</v>
      </c>
      <c r="L33" s="2">
        <f t="shared" si="2"/>
        <v>171874.3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106</v>
      </c>
      <c r="F34" s="1"/>
      <c r="G34" s="1"/>
      <c r="H34" s="1"/>
      <c r="I34" s="1"/>
      <c r="J34" s="3">
        <f>ROUND(SUM(J12:J33),5)</f>
        <v>620674.28</v>
      </c>
      <c r="K34" s="3">
        <f>ROUND(SUM(K12:K33),5)</f>
        <v>142389.23000000001</v>
      </c>
      <c r="L34" s="3">
        <f t="shared" si="2"/>
        <v>478285.05</v>
      </c>
      <c r="M34" s="16">
        <f t="shared" si="3"/>
        <v>4.359</v>
      </c>
    </row>
    <row r="35" spans="1:13" x14ac:dyDescent="0.25">
      <c r="A35" s="1"/>
      <c r="B35" s="1"/>
      <c r="C35" s="1"/>
      <c r="D35" s="1" t="s">
        <v>107</v>
      </c>
      <c r="E35" s="1"/>
      <c r="F35" s="1"/>
      <c r="G35" s="1"/>
      <c r="H35" s="1"/>
      <c r="I35" s="1"/>
      <c r="J35" s="2">
        <f>ROUND(SUM(J4:J11)+J34,5)</f>
        <v>625780.21</v>
      </c>
      <c r="K35" s="2">
        <f>ROUND(SUM(K4:K11)+K34,5)</f>
        <v>142389.23000000001</v>
      </c>
      <c r="L35" s="2">
        <f t="shared" si="2"/>
        <v>483390.98</v>
      </c>
      <c r="M35" s="15">
        <f t="shared" si="3"/>
        <v>4.3948600000000004</v>
      </c>
    </row>
    <row r="36" spans="1:13" x14ac:dyDescent="0.25">
      <c r="A36" s="1"/>
      <c r="B36" s="1"/>
      <c r="C36" s="1"/>
      <c r="D36" s="1" t="s">
        <v>108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109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110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111</v>
      </c>
      <c r="D39" s="1"/>
      <c r="E39" s="1"/>
      <c r="F39" s="1"/>
      <c r="G39" s="1"/>
      <c r="H39" s="1"/>
      <c r="I39" s="1"/>
      <c r="J39" s="2">
        <f>ROUND(J35-J38,5)</f>
        <v>625780.21</v>
      </c>
      <c r="K39" s="2">
        <f>ROUND(K35-K38,5)</f>
        <v>142389.23000000001</v>
      </c>
      <c r="L39" s="2">
        <f>ROUND((J39-K39),5)</f>
        <v>483390.98</v>
      </c>
      <c r="M39" s="15">
        <f>ROUND(IF(K39=0, IF(J39=0, 0, 1), J39/K39),5)</f>
        <v>4.3948600000000004</v>
      </c>
    </row>
    <row r="40" spans="1:13" x14ac:dyDescent="0.25">
      <c r="A40" s="1"/>
      <c r="B40" s="1"/>
      <c r="C40" s="1"/>
      <c r="D40" s="1" t="s">
        <v>112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113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114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115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116</v>
      </c>
      <c r="G44" s="1"/>
      <c r="H44" s="1"/>
      <c r="I44" s="1"/>
      <c r="J44" s="2">
        <v>0</v>
      </c>
      <c r="K44" s="2">
        <v>0</v>
      </c>
      <c r="L44" s="2">
        <f>ROUND((J44-K44),5)</f>
        <v>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117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118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119</v>
      </c>
      <c r="F47" s="1"/>
      <c r="G47" s="1"/>
      <c r="H47" s="1"/>
      <c r="I47" s="1"/>
      <c r="J47" s="2">
        <f>ROUND(SUM(J42:J46),5)</f>
        <v>0</v>
      </c>
      <c r="K47" s="2">
        <f>ROUND(SUM(K42:K46),5)</f>
        <v>0</v>
      </c>
      <c r="L47" s="2">
        <f>ROUND((J47-K47),5)</f>
        <v>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120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121</v>
      </c>
      <c r="G49" s="1"/>
      <c r="H49" s="1"/>
      <c r="I49" s="1"/>
      <c r="J49" s="2">
        <v>275.24</v>
      </c>
      <c r="K49" s="2">
        <v>275</v>
      </c>
      <c r="L49" s="2">
        <f>ROUND((J49-K49),5)</f>
        <v>0.24</v>
      </c>
      <c r="M49" s="15">
        <f>ROUND(IF(K49=0, IF(J49=0, 0, 1), J49/K49),5)</f>
        <v>1.0008699999999999</v>
      </c>
    </row>
    <row r="50" spans="1:13" x14ac:dyDescent="0.25">
      <c r="A50" s="1"/>
      <c r="B50" s="1"/>
      <c r="C50" s="1"/>
      <c r="D50" s="1"/>
      <c r="E50" s="1"/>
      <c r="F50" s="1" t="s">
        <v>122</v>
      </c>
      <c r="G50" s="1"/>
      <c r="H50" s="1"/>
      <c r="I50" s="1"/>
      <c r="J50" s="2">
        <v>1386.77</v>
      </c>
      <c r="K50" s="2">
        <v>958.34</v>
      </c>
      <c r="L50" s="2">
        <f>ROUND((J50-K50),5)</f>
        <v>428.43</v>
      </c>
      <c r="M50" s="15">
        <f>ROUND(IF(K50=0, IF(J50=0, 0, 1), J50/K50),5)</f>
        <v>1.4470499999999999</v>
      </c>
    </row>
    <row r="51" spans="1:13" x14ac:dyDescent="0.25">
      <c r="A51" s="1"/>
      <c r="B51" s="1"/>
      <c r="C51" s="1"/>
      <c r="D51" s="1"/>
      <c r="E51" s="1"/>
      <c r="F51" s="1" t="s">
        <v>123</v>
      </c>
      <c r="G51" s="1"/>
      <c r="H51" s="1"/>
      <c r="I51" s="1"/>
      <c r="J51" s="2">
        <v>432.69</v>
      </c>
      <c r="K51" s="2">
        <v>20.84</v>
      </c>
      <c r="L51" s="2">
        <f>ROUND((J51-K51),5)</f>
        <v>411.85</v>
      </c>
      <c r="M51" s="15">
        <f>ROUND(IF(K51=0, IF(J51=0, 0, 1), J51/K51),5)</f>
        <v>20.76248</v>
      </c>
    </row>
    <row r="52" spans="1:13" x14ac:dyDescent="0.25">
      <c r="A52" s="1"/>
      <c r="B52" s="1"/>
      <c r="C52" s="1"/>
      <c r="D52" s="1"/>
      <c r="E52" s="1"/>
      <c r="F52" s="1" t="s">
        <v>124</v>
      </c>
      <c r="G52" s="1"/>
      <c r="H52" s="1"/>
      <c r="I52" s="1"/>
      <c r="J52" s="2">
        <v>132.53</v>
      </c>
      <c r="K52" s="2">
        <v>50</v>
      </c>
      <c r="L52" s="2">
        <f>ROUND((J52-K52),5)</f>
        <v>82.53</v>
      </c>
      <c r="M52" s="15">
        <f>ROUND(IF(K52=0, IF(J52=0, 0, 1), J52/K52),5)</f>
        <v>2.6505999999999998</v>
      </c>
    </row>
    <row r="53" spans="1:13" x14ac:dyDescent="0.25">
      <c r="A53" s="1"/>
      <c r="B53" s="1"/>
      <c r="C53" s="1"/>
      <c r="D53" s="1"/>
      <c r="E53" s="1"/>
      <c r="F53" s="1" t="s">
        <v>125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126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127</v>
      </c>
      <c r="H55" s="1"/>
      <c r="I55" s="1"/>
      <c r="J55" s="8">
        <v>0</v>
      </c>
      <c r="K55" s="8">
        <v>41.67</v>
      </c>
      <c r="L55" s="8">
        <f>ROUND((J55-K55),5)</f>
        <v>-41.67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128</v>
      </c>
      <c r="G56" s="1"/>
      <c r="H56" s="1"/>
      <c r="I56" s="1"/>
      <c r="J56" s="2">
        <f>ROUND(SUM(J53:J55),5)</f>
        <v>0</v>
      </c>
      <c r="K56" s="2">
        <f>ROUND(SUM(K53:K55),5)</f>
        <v>41.67</v>
      </c>
      <c r="L56" s="2">
        <f>ROUND((J56-K56),5)</f>
        <v>-41.67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129</v>
      </c>
      <c r="G57" s="1"/>
      <c r="H57" s="1"/>
      <c r="I57" s="1"/>
      <c r="J57" s="2">
        <v>0</v>
      </c>
      <c r="K57" s="2">
        <v>300</v>
      </c>
      <c r="L57" s="2">
        <f>ROUND((J57-K57),5)</f>
        <v>-300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130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131</v>
      </c>
      <c r="H59" s="1"/>
      <c r="I59" s="1"/>
      <c r="J59" s="2">
        <v>6969.65</v>
      </c>
      <c r="K59" s="2">
        <v>1460.8</v>
      </c>
      <c r="L59" s="2">
        <f>ROUND((J59-K59),5)</f>
        <v>5508.85</v>
      </c>
      <c r="M59" s="15">
        <f>ROUND(IF(K59=0, IF(J59=0, 0, 1), J59/K59),5)</f>
        <v>4.7711199999999998</v>
      </c>
    </row>
    <row r="60" spans="1:13" x14ac:dyDescent="0.25">
      <c r="A60" s="1"/>
      <c r="B60" s="1"/>
      <c r="C60" s="1"/>
      <c r="D60" s="1"/>
      <c r="E60" s="1"/>
      <c r="F60" s="1"/>
      <c r="G60" s="1" t="s">
        <v>132</v>
      </c>
      <c r="H60" s="1"/>
      <c r="I60" s="1"/>
      <c r="J60" s="2">
        <v>0</v>
      </c>
      <c r="K60" s="2">
        <v>0</v>
      </c>
      <c r="L60" s="2">
        <f>ROUND((J60-K60),5)</f>
        <v>0</v>
      </c>
      <c r="M60" s="15">
        <f>ROUND(IF(K60=0, IF(J60=0, 0, 1), J60/K60),5)</f>
        <v>0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133</v>
      </c>
      <c r="H61" s="1"/>
      <c r="I61" s="1"/>
      <c r="J61" s="8">
        <v>0</v>
      </c>
      <c r="K61" s="8">
        <v>0</v>
      </c>
      <c r="L61" s="8">
        <f>ROUND((J61-K61),5)</f>
        <v>0</v>
      </c>
      <c r="M61" s="17">
        <f>ROUND(IF(K61=0, IF(J61=0, 0, 1), J61/K61),5)</f>
        <v>0</v>
      </c>
    </row>
    <row r="62" spans="1:13" x14ac:dyDescent="0.25">
      <c r="A62" s="1"/>
      <c r="B62" s="1"/>
      <c r="C62" s="1"/>
      <c r="D62" s="1"/>
      <c r="E62" s="1"/>
      <c r="F62" s="1" t="s">
        <v>134</v>
      </c>
      <c r="G62" s="1"/>
      <c r="H62" s="1"/>
      <c r="I62" s="1"/>
      <c r="J62" s="2">
        <f>ROUND(SUM(J58:J61),5)</f>
        <v>6969.65</v>
      </c>
      <c r="K62" s="2">
        <f>ROUND(SUM(K58:K61),5)</f>
        <v>1460.8</v>
      </c>
      <c r="L62" s="2">
        <f>ROUND((J62-K62),5)</f>
        <v>5508.85</v>
      </c>
      <c r="M62" s="15">
        <f>ROUND(IF(K62=0, IF(J62=0, 0, 1), J62/K62),5)</f>
        <v>4.7711199999999998</v>
      </c>
    </row>
    <row r="63" spans="1:13" x14ac:dyDescent="0.25">
      <c r="A63" s="1"/>
      <c r="B63" s="1"/>
      <c r="C63" s="1"/>
      <c r="D63" s="1"/>
      <c r="E63" s="1"/>
      <c r="F63" s="1" t="s">
        <v>135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136</v>
      </c>
      <c r="H64" s="1"/>
      <c r="I64" s="1"/>
      <c r="J64" s="2">
        <v>0</v>
      </c>
      <c r="K64" s="2">
        <v>291.66000000000003</v>
      </c>
      <c r="L64" s="2">
        <f>ROUND((J64-K64),5)</f>
        <v>-291.66000000000003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137</v>
      </c>
      <c r="H65" s="1"/>
      <c r="I65" s="1"/>
      <c r="J65" s="2">
        <v>0</v>
      </c>
      <c r="K65" s="2">
        <v>166.66</v>
      </c>
      <c r="L65" s="2">
        <f>ROUND((J65-K65),5)</f>
        <v>-166.66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138</v>
      </c>
      <c r="H66" s="1"/>
      <c r="I66" s="1"/>
      <c r="J66" s="2">
        <v>682</v>
      </c>
      <c r="K66" s="2">
        <v>2025</v>
      </c>
      <c r="L66" s="2">
        <f>ROUND((J66-K66),5)</f>
        <v>-1343</v>
      </c>
      <c r="M66" s="15">
        <f>ROUND(IF(K66=0, IF(J66=0, 0, 1), J66/K66),5)</f>
        <v>0.33678999999999998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139</v>
      </c>
      <c r="H67" s="1"/>
      <c r="I67" s="1"/>
      <c r="J67" s="8">
        <v>2492</v>
      </c>
      <c r="K67" s="8">
        <v>2750</v>
      </c>
      <c r="L67" s="8">
        <f>ROUND((J67-K67),5)</f>
        <v>-258</v>
      </c>
      <c r="M67" s="17">
        <f>ROUND(IF(K67=0, IF(J67=0, 0, 1), J67/K67),5)</f>
        <v>0.90617999999999999</v>
      </c>
    </row>
    <row r="68" spans="1:13" x14ac:dyDescent="0.25">
      <c r="A68" s="1"/>
      <c r="B68" s="1"/>
      <c r="C68" s="1"/>
      <c r="D68" s="1"/>
      <c r="E68" s="1"/>
      <c r="F68" s="1" t="s">
        <v>140</v>
      </c>
      <c r="G68" s="1"/>
      <c r="H68" s="1"/>
      <c r="I68" s="1"/>
      <c r="J68" s="2">
        <f>ROUND(SUM(J63:J67),5)</f>
        <v>3174</v>
      </c>
      <c r="K68" s="2">
        <f>ROUND(SUM(K63:K67),5)</f>
        <v>5233.32</v>
      </c>
      <c r="L68" s="2">
        <f>ROUND((J68-K68),5)</f>
        <v>-2059.3200000000002</v>
      </c>
      <c r="M68" s="15">
        <f>ROUND(IF(K68=0, IF(J68=0, 0, 1), J68/K68),5)</f>
        <v>0.60650000000000004</v>
      </c>
    </row>
    <row r="69" spans="1:13" x14ac:dyDescent="0.25">
      <c r="A69" s="1"/>
      <c r="B69" s="1"/>
      <c r="C69" s="1"/>
      <c r="D69" s="1"/>
      <c r="E69" s="1"/>
      <c r="F69" s="1" t="s">
        <v>141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142</v>
      </c>
      <c r="H70" s="1"/>
      <c r="I70" s="1"/>
      <c r="J70" s="2">
        <v>0</v>
      </c>
      <c r="K70" s="2">
        <v>0</v>
      </c>
      <c r="L70" s="2">
        <f t="shared" ref="L70:L78" si="4">ROUND((J70-K70),5)</f>
        <v>0</v>
      </c>
      <c r="M70" s="15">
        <f t="shared" ref="M70:M78" si="5">ROUND(IF(K70=0, IF(J70=0, 0, 1), J70/K70),5)</f>
        <v>0</v>
      </c>
    </row>
    <row r="71" spans="1:13" x14ac:dyDescent="0.25">
      <c r="A71" s="1"/>
      <c r="B71" s="1"/>
      <c r="C71" s="1"/>
      <c r="D71" s="1"/>
      <c r="E71" s="1"/>
      <c r="F71" s="1"/>
      <c r="G71" s="1" t="s">
        <v>143</v>
      </c>
      <c r="H71" s="1"/>
      <c r="I71" s="1"/>
      <c r="J71" s="2">
        <v>0</v>
      </c>
      <c r="K71" s="2">
        <v>1133.3399999999999</v>
      </c>
      <c r="L71" s="2">
        <f t="shared" si="4"/>
        <v>-1133.3399999999999</v>
      </c>
      <c r="M71" s="15">
        <f t="shared" si="5"/>
        <v>0</v>
      </c>
    </row>
    <row r="72" spans="1:13" x14ac:dyDescent="0.25">
      <c r="A72" s="1"/>
      <c r="B72" s="1"/>
      <c r="C72" s="1"/>
      <c r="D72" s="1"/>
      <c r="E72" s="1"/>
      <c r="F72" s="1"/>
      <c r="G72" s="1" t="s">
        <v>144</v>
      </c>
      <c r="H72" s="1"/>
      <c r="I72" s="1"/>
      <c r="J72" s="2">
        <v>0</v>
      </c>
      <c r="K72" s="2">
        <v>0</v>
      </c>
      <c r="L72" s="2">
        <f t="shared" si="4"/>
        <v>0</v>
      </c>
      <c r="M72" s="15">
        <f t="shared" si="5"/>
        <v>0</v>
      </c>
    </row>
    <row r="73" spans="1:13" x14ac:dyDescent="0.25">
      <c r="A73" s="1"/>
      <c r="B73" s="1"/>
      <c r="C73" s="1"/>
      <c r="D73" s="1"/>
      <c r="E73" s="1"/>
      <c r="F73" s="1"/>
      <c r="G73" s="1" t="s">
        <v>145</v>
      </c>
      <c r="H73" s="1"/>
      <c r="I73" s="1"/>
      <c r="J73" s="2">
        <v>0.11</v>
      </c>
      <c r="K73" s="2">
        <v>291.66000000000003</v>
      </c>
      <c r="L73" s="2">
        <f t="shared" si="4"/>
        <v>-291.55</v>
      </c>
      <c r="M73" s="15">
        <f t="shared" si="5"/>
        <v>3.8000000000000002E-4</v>
      </c>
    </row>
    <row r="74" spans="1:13" x14ac:dyDescent="0.25">
      <c r="A74" s="1"/>
      <c r="B74" s="1"/>
      <c r="C74" s="1"/>
      <c r="D74" s="1"/>
      <c r="E74" s="1"/>
      <c r="F74" s="1"/>
      <c r="G74" s="1" t="s">
        <v>146</v>
      </c>
      <c r="H74" s="1"/>
      <c r="I74" s="1"/>
      <c r="J74" s="2">
        <v>126</v>
      </c>
      <c r="K74" s="2">
        <v>150</v>
      </c>
      <c r="L74" s="2">
        <f t="shared" si="4"/>
        <v>-24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147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148</v>
      </c>
      <c r="H76" s="1"/>
      <c r="I76" s="1"/>
      <c r="J76" s="2">
        <v>50</v>
      </c>
      <c r="K76" s="2">
        <v>0</v>
      </c>
      <c r="L76" s="2">
        <f t="shared" si="4"/>
        <v>50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149</v>
      </c>
      <c r="H77" s="1"/>
      <c r="I77" s="1"/>
      <c r="J77" s="8">
        <v>466</v>
      </c>
      <c r="K77" s="8">
        <v>366.66</v>
      </c>
      <c r="L77" s="8">
        <f t="shared" si="4"/>
        <v>99.34</v>
      </c>
      <c r="M77" s="17">
        <f t="shared" si="5"/>
        <v>1.2709299999999999</v>
      </c>
    </row>
    <row r="78" spans="1:13" x14ac:dyDescent="0.25">
      <c r="A78" s="1"/>
      <c r="B78" s="1"/>
      <c r="C78" s="1"/>
      <c r="D78" s="1"/>
      <c r="E78" s="1"/>
      <c r="F78" s="1" t="s">
        <v>150</v>
      </c>
      <c r="G78" s="1"/>
      <c r="H78" s="1"/>
      <c r="I78" s="1"/>
      <c r="J78" s="2">
        <f>ROUND(SUM(J69:J77),5)</f>
        <v>642.11</v>
      </c>
      <c r="K78" s="2">
        <f>ROUND(SUM(K69:K77),5)</f>
        <v>1941.66</v>
      </c>
      <c r="L78" s="2">
        <f t="shared" si="4"/>
        <v>-1299.55</v>
      </c>
      <c r="M78" s="15">
        <f t="shared" si="5"/>
        <v>0.33069999999999999</v>
      </c>
    </row>
    <row r="79" spans="1:13" x14ac:dyDescent="0.25">
      <c r="A79" s="1"/>
      <c r="B79" s="1"/>
      <c r="C79" s="1"/>
      <c r="D79" s="1"/>
      <c r="E79" s="1"/>
      <c r="F79" s="1" t="s">
        <v>151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152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153</v>
      </c>
      <c r="I81" s="1"/>
      <c r="J81" s="2">
        <v>4712.38</v>
      </c>
      <c r="K81" s="2">
        <v>2500</v>
      </c>
      <c r="L81" s="2">
        <f>ROUND((J81-K81),5)</f>
        <v>2212.38</v>
      </c>
      <c r="M81" s="15">
        <f>ROUND(IF(K81=0, IF(J81=0, 0, 1), J81/K81),5)</f>
        <v>1.8849499999999999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154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155</v>
      </c>
      <c r="J83" s="2">
        <v>11166.67</v>
      </c>
      <c r="K83" s="2">
        <v>11166.67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156</v>
      </c>
      <c r="J84" s="2">
        <v>0</v>
      </c>
      <c r="K84" s="2">
        <v>1116.67</v>
      </c>
      <c r="L84" s="2">
        <f t="shared" si="6"/>
        <v>-1116.67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157</v>
      </c>
      <c r="J85" s="2">
        <v>0</v>
      </c>
      <c r="K85" s="2">
        <v>402</v>
      </c>
      <c r="L85" s="2">
        <f t="shared" si="6"/>
        <v>-402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158</v>
      </c>
      <c r="J86" s="2">
        <v>0</v>
      </c>
      <c r="K86" s="2">
        <v>860</v>
      </c>
      <c r="L86" s="2">
        <f t="shared" si="6"/>
        <v>-860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159</v>
      </c>
      <c r="J87" s="8">
        <v>0</v>
      </c>
      <c r="K87" s="8">
        <v>30</v>
      </c>
      <c r="L87" s="8">
        <f t="shared" si="6"/>
        <v>-30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160</v>
      </c>
      <c r="I88" s="1"/>
      <c r="J88" s="2">
        <f>ROUND(SUM(J82:J87),5)</f>
        <v>11166.67</v>
      </c>
      <c r="K88" s="2">
        <f>ROUND(SUM(K82:K87),5)</f>
        <v>13575.34</v>
      </c>
      <c r="L88" s="2">
        <f t="shared" si="6"/>
        <v>-2408.67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161</v>
      </c>
      <c r="I89" s="1"/>
      <c r="J89" s="2">
        <v>28111.01</v>
      </c>
      <c r="K89" s="2">
        <v>25240.5</v>
      </c>
      <c r="L89" s="2">
        <f t="shared" si="6"/>
        <v>2870.51</v>
      </c>
      <c r="M89" s="15">
        <f t="shared" si="7"/>
        <v>1.1137300000000001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162</v>
      </c>
      <c r="I90" s="1"/>
      <c r="J90" s="2">
        <v>5874.87</v>
      </c>
      <c r="K90" s="2">
        <v>6006.67</v>
      </c>
      <c r="L90" s="2">
        <f t="shared" si="6"/>
        <v>-131.80000000000001</v>
      </c>
      <c r="M90" s="15">
        <f t="shared" si="7"/>
        <v>0.97806000000000004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163</v>
      </c>
      <c r="I91" s="1"/>
      <c r="J91" s="2">
        <v>2510</v>
      </c>
      <c r="K91" s="2">
        <v>3333.33</v>
      </c>
      <c r="L91" s="2">
        <f t="shared" si="6"/>
        <v>-823.33</v>
      </c>
      <c r="M91" s="15">
        <f t="shared" si="7"/>
        <v>0.753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164</v>
      </c>
      <c r="I92" s="1"/>
      <c r="J92" s="2">
        <v>0</v>
      </c>
      <c r="K92" s="2">
        <v>166.66</v>
      </c>
      <c r="L92" s="2">
        <f t="shared" si="6"/>
        <v>-166.66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165</v>
      </c>
      <c r="I93" s="1"/>
      <c r="J93" s="8">
        <v>7491.19</v>
      </c>
      <c r="K93" s="8">
        <v>6750.58</v>
      </c>
      <c r="L93" s="8">
        <f t="shared" si="6"/>
        <v>740.61</v>
      </c>
      <c r="M93" s="17">
        <f t="shared" si="7"/>
        <v>1.10971</v>
      </c>
    </row>
    <row r="94" spans="1:13" x14ac:dyDescent="0.25">
      <c r="A94" s="1"/>
      <c r="B94" s="1"/>
      <c r="C94" s="1"/>
      <c r="D94" s="1"/>
      <c r="E94" s="1"/>
      <c r="F94" s="1"/>
      <c r="G94" s="1" t="s">
        <v>166</v>
      </c>
      <c r="H94" s="1"/>
      <c r="I94" s="1"/>
      <c r="J94" s="2">
        <f>ROUND(SUM(J80:J81)+SUM(J88:J93),5)</f>
        <v>59866.12</v>
      </c>
      <c r="K94" s="2">
        <f>ROUND(SUM(K80:K81)+SUM(K88:K93),5)</f>
        <v>57573.08</v>
      </c>
      <c r="L94" s="2">
        <f t="shared" si="6"/>
        <v>2293.04</v>
      </c>
      <c r="M94" s="15">
        <f t="shared" si="7"/>
        <v>1.03983</v>
      </c>
    </row>
    <row r="95" spans="1:13" x14ac:dyDescent="0.25">
      <c r="A95" s="1"/>
      <c r="B95" s="1"/>
      <c r="C95" s="1"/>
      <c r="D95" s="1"/>
      <c r="E95" s="1"/>
      <c r="F95" s="1"/>
      <c r="G95" s="1" t="s">
        <v>167</v>
      </c>
      <c r="H95" s="1"/>
      <c r="I95" s="1"/>
      <c r="J95" s="2">
        <v>6438.5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168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169</v>
      </c>
      <c r="I97" s="1"/>
      <c r="J97" s="2">
        <v>42.42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170</v>
      </c>
      <c r="I98" s="1"/>
      <c r="J98" s="2">
        <v>4772.8999999999996</v>
      </c>
      <c r="K98" s="2">
        <v>3799.75</v>
      </c>
      <c r="L98" s="2">
        <f t="shared" ref="L98:L103" si="8">ROUND((J98-K98),5)</f>
        <v>973.15</v>
      </c>
      <c r="M98" s="15">
        <f t="shared" ref="M98:M103" si="9">ROUND(IF(K98=0, IF(J98=0, 0, 1), J98/K98),5)</f>
        <v>1.2561100000000001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171</v>
      </c>
      <c r="I99" s="1"/>
      <c r="J99" s="2">
        <v>1534.83</v>
      </c>
      <c r="K99" s="2">
        <v>1151.6600000000001</v>
      </c>
      <c r="L99" s="2">
        <f t="shared" si="8"/>
        <v>383.17</v>
      </c>
      <c r="M99" s="15">
        <f t="shared" si="9"/>
        <v>1.3327100000000001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172</v>
      </c>
      <c r="I100" s="1"/>
      <c r="J100" s="2">
        <v>0</v>
      </c>
      <c r="K100" s="2">
        <v>6925</v>
      </c>
      <c r="L100" s="2">
        <f t="shared" si="8"/>
        <v>-6925</v>
      </c>
      <c r="M100" s="15">
        <f t="shared" si="9"/>
        <v>0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173</v>
      </c>
      <c r="I101" s="1"/>
      <c r="J101" s="2">
        <v>0</v>
      </c>
      <c r="K101" s="2">
        <v>675</v>
      </c>
      <c r="L101" s="2">
        <f t="shared" si="8"/>
        <v>-675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174</v>
      </c>
      <c r="I102" s="1"/>
      <c r="J102" s="8">
        <v>60</v>
      </c>
      <c r="K102" s="8">
        <v>41.66</v>
      </c>
      <c r="L102" s="8">
        <f t="shared" si="8"/>
        <v>18.34</v>
      </c>
      <c r="M102" s="17">
        <f t="shared" si="9"/>
        <v>1.4402299999999999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175</v>
      </c>
      <c r="H103" s="1"/>
      <c r="I103" s="1"/>
      <c r="J103" s="2">
        <f>ROUND(SUM(J96:J102),5)</f>
        <v>6410.15</v>
      </c>
      <c r="K103" s="2">
        <f>ROUND(SUM(K96:K102),5)</f>
        <v>12593.07</v>
      </c>
      <c r="L103" s="2">
        <f t="shared" si="8"/>
        <v>-6182.92</v>
      </c>
      <c r="M103" s="15">
        <f t="shared" si="9"/>
        <v>0.50902000000000003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176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177</v>
      </c>
      <c r="I105" s="1"/>
      <c r="J105" s="2">
        <v>331.36</v>
      </c>
      <c r="K105" s="2">
        <v>148.16</v>
      </c>
      <c r="L105" s="2">
        <f>ROUND((J105-K105),5)</f>
        <v>183.2</v>
      </c>
      <c r="M105" s="15">
        <f>ROUND(IF(K105=0, IF(J105=0, 0, 1), J105/K105),5)</f>
        <v>2.2364999999999999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178</v>
      </c>
      <c r="I106" s="1"/>
      <c r="J106" s="2">
        <v>813.92</v>
      </c>
      <c r="K106" s="2">
        <v>787.06</v>
      </c>
      <c r="L106" s="2">
        <f>ROUND((J106-K106),5)</f>
        <v>26.86</v>
      </c>
      <c r="M106" s="15">
        <f>ROUND(IF(K106=0, IF(J106=0, 0, 1), J106/K106),5)</f>
        <v>1.03413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179</v>
      </c>
      <c r="I107" s="1"/>
      <c r="J107" s="2">
        <v>100.74</v>
      </c>
      <c r="K107" s="2">
        <v>108.56</v>
      </c>
      <c r="L107" s="2">
        <f>ROUND((J107-K107),5)</f>
        <v>-7.82</v>
      </c>
      <c r="M107" s="15">
        <f>ROUND(IF(K107=0, IF(J107=0, 0, 1), J107/K107),5)</f>
        <v>0.92796999999999996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180</v>
      </c>
      <c r="H108" s="1"/>
      <c r="I108" s="1"/>
      <c r="J108" s="3">
        <f>ROUND(SUM(J104:J107),5)</f>
        <v>1246.02</v>
      </c>
      <c r="K108" s="3">
        <f>ROUND(SUM(K104:K107),5)</f>
        <v>1043.78</v>
      </c>
      <c r="L108" s="3">
        <f>ROUND((J108-K108),5)</f>
        <v>202.24</v>
      </c>
      <c r="M108" s="16">
        <f>ROUND(IF(K108=0, IF(J108=0, 0, 1), J108/K108),5)</f>
        <v>1.1937599999999999</v>
      </c>
    </row>
    <row r="109" spans="1:13" x14ac:dyDescent="0.25">
      <c r="A109" s="1"/>
      <c r="B109" s="1"/>
      <c r="C109" s="1"/>
      <c r="D109" s="1"/>
      <c r="E109" s="1"/>
      <c r="F109" s="1" t="s">
        <v>181</v>
      </c>
      <c r="G109" s="1"/>
      <c r="H109" s="1"/>
      <c r="I109" s="1"/>
      <c r="J109" s="2">
        <f>ROUND(J79+SUM(J94:J95)+J103+J108,5)</f>
        <v>73960.789999999994</v>
      </c>
      <c r="K109" s="2">
        <f>ROUND(K79+SUM(K94:K95)+K103+K108,5)</f>
        <v>71209.929999999993</v>
      </c>
      <c r="L109" s="2">
        <f>ROUND((J109-K109),5)</f>
        <v>2750.86</v>
      </c>
      <c r="M109" s="15">
        <f>ROUND(IF(K109=0, IF(J109=0, 0, 1), J109/K109),5)</f>
        <v>1.0386299999999999</v>
      </c>
    </row>
    <row r="110" spans="1:13" x14ac:dyDescent="0.25">
      <c r="A110" s="1"/>
      <c r="B110" s="1"/>
      <c r="C110" s="1"/>
      <c r="D110" s="1"/>
      <c r="E110" s="1"/>
      <c r="F110" s="1" t="s">
        <v>182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183</v>
      </c>
      <c r="H111" s="1"/>
      <c r="I111" s="1"/>
      <c r="J111" s="2">
        <v>85.5</v>
      </c>
      <c r="K111" s="2">
        <v>375</v>
      </c>
      <c r="L111" s="2">
        <f>ROUND((J111-K111),5)</f>
        <v>-289.5</v>
      </c>
      <c r="M111" s="15">
        <f>ROUND(IF(K111=0, IF(J111=0, 0, 1), J111/K111),5)</f>
        <v>0.22800000000000001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184</v>
      </c>
      <c r="H112" s="1"/>
      <c r="I112" s="1"/>
      <c r="J112" s="2">
        <v>2700</v>
      </c>
      <c r="K112" s="2">
        <v>2666.67</v>
      </c>
      <c r="L112" s="2">
        <f>ROUND((J112-K112),5)</f>
        <v>33.33</v>
      </c>
      <c r="M112" s="15">
        <f>ROUND(IF(K112=0, IF(J112=0, 0, 1), J112/K112),5)</f>
        <v>1.0125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185</v>
      </c>
      <c r="H113" s="1"/>
      <c r="I113" s="1"/>
      <c r="J113" s="8">
        <v>0</v>
      </c>
      <c r="K113" s="8">
        <v>666.67</v>
      </c>
      <c r="L113" s="8">
        <f>ROUND((J113-K113),5)</f>
        <v>-666.67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186</v>
      </c>
      <c r="G114" s="1"/>
      <c r="H114" s="1"/>
      <c r="I114" s="1"/>
      <c r="J114" s="2">
        <f>ROUND(SUM(J110:J113),5)</f>
        <v>2785.5</v>
      </c>
      <c r="K114" s="2">
        <f>ROUND(SUM(K110:K113),5)</f>
        <v>3708.34</v>
      </c>
      <c r="L114" s="2">
        <f>ROUND((J114-K114),5)</f>
        <v>-922.84</v>
      </c>
      <c r="M114" s="15">
        <f>ROUND(IF(K114=0, IF(J114=0, 0, 1), J114/K114),5)</f>
        <v>0.75114000000000003</v>
      </c>
    </row>
    <row r="115" spans="1:13" x14ac:dyDescent="0.25">
      <c r="A115" s="1"/>
      <c r="B115" s="1"/>
      <c r="C115" s="1"/>
      <c r="D115" s="1"/>
      <c r="E115" s="1"/>
      <c r="F115" s="1" t="s">
        <v>187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188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189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190</v>
      </c>
      <c r="J118" s="2">
        <v>310.97000000000003</v>
      </c>
      <c r="K118" s="2">
        <v>333.33</v>
      </c>
      <c r="L118" s="2">
        <f t="shared" ref="L118:L124" si="10">ROUND((J118-K118),5)</f>
        <v>-22.36</v>
      </c>
      <c r="M118" s="15">
        <f t="shared" ref="M118:M124" si="11">ROUND(IF(K118=0, IF(J118=0, 0, 1), J118/K118),5)</f>
        <v>0.93291999999999997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191</v>
      </c>
      <c r="J119" s="8">
        <v>10105.48</v>
      </c>
      <c r="K119" s="8">
        <v>1750</v>
      </c>
      <c r="L119" s="8">
        <f t="shared" si="10"/>
        <v>8355.48</v>
      </c>
      <c r="M119" s="17">
        <f t="shared" si="11"/>
        <v>5.7745600000000001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192</v>
      </c>
      <c r="I120" s="1"/>
      <c r="J120" s="2">
        <f>ROUND(SUM(J117:J119),5)</f>
        <v>10416.450000000001</v>
      </c>
      <c r="K120" s="2">
        <f>ROUND(SUM(K117:K119),5)</f>
        <v>2083.33</v>
      </c>
      <c r="L120" s="2">
        <f t="shared" si="10"/>
        <v>8333.1200000000008</v>
      </c>
      <c r="M120" s="15">
        <f t="shared" si="11"/>
        <v>4.9999000000000002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193</v>
      </c>
      <c r="I121" s="1"/>
      <c r="J121" s="2">
        <v>0</v>
      </c>
      <c r="K121" s="2">
        <v>250</v>
      </c>
      <c r="L121" s="2">
        <f t="shared" si="10"/>
        <v>-250</v>
      </c>
      <c r="M121" s="15">
        <f t="shared" si="11"/>
        <v>0</v>
      </c>
    </row>
    <row r="122" spans="1:13" ht="15.75" thickBot="1" x14ac:dyDescent="0.3">
      <c r="A122" s="1"/>
      <c r="B122" s="1"/>
      <c r="C122" s="1"/>
      <c r="D122" s="1"/>
      <c r="E122" s="1"/>
      <c r="F122" s="1"/>
      <c r="G122" s="1"/>
      <c r="H122" s="1" t="s">
        <v>194</v>
      </c>
      <c r="I122" s="1"/>
      <c r="J122" s="8">
        <v>34.75</v>
      </c>
      <c r="K122" s="8">
        <v>125</v>
      </c>
      <c r="L122" s="8">
        <f t="shared" si="10"/>
        <v>-90.25</v>
      </c>
      <c r="M122" s="17">
        <f t="shared" si="11"/>
        <v>0.27800000000000002</v>
      </c>
    </row>
    <row r="123" spans="1:13" x14ac:dyDescent="0.25">
      <c r="A123" s="1"/>
      <c r="B123" s="1"/>
      <c r="C123" s="1"/>
      <c r="D123" s="1"/>
      <c r="E123" s="1"/>
      <c r="F123" s="1"/>
      <c r="G123" s="1" t="s">
        <v>195</v>
      </c>
      <c r="H123" s="1"/>
      <c r="I123" s="1"/>
      <c r="J123" s="2">
        <f>ROUND(J116+SUM(J120:J122),5)</f>
        <v>10451.200000000001</v>
      </c>
      <c r="K123" s="2">
        <f>ROUND(K116+SUM(K120:K122),5)</f>
        <v>2458.33</v>
      </c>
      <c r="L123" s="2">
        <f t="shared" si="10"/>
        <v>7992.87</v>
      </c>
      <c r="M123" s="15">
        <f t="shared" si="11"/>
        <v>4.2513399999999999</v>
      </c>
    </row>
    <row r="124" spans="1:13" x14ac:dyDescent="0.25">
      <c r="A124" s="1"/>
      <c r="B124" s="1"/>
      <c r="C124" s="1"/>
      <c r="D124" s="1"/>
      <c r="E124" s="1"/>
      <c r="F124" s="1"/>
      <c r="G124" s="1" t="s">
        <v>196</v>
      </c>
      <c r="H124" s="1"/>
      <c r="I124" s="1"/>
      <c r="J124" s="2">
        <v>0</v>
      </c>
      <c r="K124" s="2">
        <v>0</v>
      </c>
      <c r="L124" s="2">
        <f t="shared" si="10"/>
        <v>0</v>
      </c>
      <c r="M124" s="15">
        <f t="shared" si="11"/>
        <v>0</v>
      </c>
    </row>
    <row r="125" spans="1:13" x14ac:dyDescent="0.25">
      <c r="A125" s="1"/>
      <c r="B125" s="1"/>
      <c r="C125" s="1"/>
      <c r="D125" s="1"/>
      <c r="E125" s="1"/>
      <c r="F125" s="1"/>
      <c r="G125" s="1" t="s">
        <v>197</v>
      </c>
      <c r="H125" s="1"/>
      <c r="I125" s="1"/>
      <c r="J125" s="2"/>
      <c r="K125" s="2"/>
      <c r="L125" s="2"/>
      <c r="M125" s="15"/>
    </row>
    <row r="126" spans="1:13" x14ac:dyDescent="0.25">
      <c r="A126" s="1"/>
      <c r="B126" s="1"/>
      <c r="C126" s="1"/>
      <c r="D126" s="1"/>
      <c r="E126" s="1"/>
      <c r="F126" s="1"/>
      <c r="G126" s="1"/>
      <c r="H126" s="1" t="s">
        <v>198</v>
      </c>
      <c r="I126" s="1"/>
      <c r="J126" s="2">
        <v>138.16</v>
      </c>
      <c r="K126" s="2">
        <v>100</v>
      </c>
      <c r="L126" s="2">
        <f t="shared" ref="L126:L131" si="12">ROUND((J126-K126),5)</f>
        <v>38.159999999999997</v>
      </c>
      <c r="M126" s="15">
        <f t="shared" ref="M126:M131" si="13">ROUND(IF(K126=0, IF(J126=0, 0, 1), J126/K126),5)</f>
        <v>1.3815999999999999</v>
      </c>
    </row>
    <row r="127" spans="1:13" x14ac:dyDescent="0.25">
      <c r="A127" s="1"/>
      <c r="B127" s="1"/>
      <c r="C127" s="1"/>
      <c r="D127" s="1"/>
      <c r="E127" s="1"/>
      <c r="F127" s="1"/>
      <c r="G127" s="1"/>
      <c r="H127" s="1" t="s">
        <v>199</v>
      </c>
      <c r="I127" s="1"/>
      <c r="J127" s="2">
        <v>80.08</v>
      </c>
      <c r="K127" s="2">
        <v>125</v>
      </c>
      <c r="L127" s="2">
        <f t="shared" si="12"/>
        <v>-44.92</v>
      </c>
      <c r="M127" s="15">
        <f t="shared" si="13"/>
        <v>0.64063999999999999</v>
      </c>
    </row>
    <row r="128" spans="1:13" x14ac:dyDescent="0.25">
      <c r="A128" s="1"/>
      <c r="B128" s="1"/>
      <c r="C128" s="1"/>
      <c r="D128" s="1"/>
      <c r="E128" s="1"/>
      <c r="F128" s="1"/>
      <c r="G128" s="1"/>
      <c r="H128" s="1" t="s">
        <v>200</v>
      </c>
      <c r="I128" s="1"/>
      <c r="J128" s="2">
        <v>364.07</v>
      </c>
      <c r="K128" s="2">
        <v>366.67</v>
      </c>
      <c r="L128" s="2">
        <f t="shared" si="12"/>
        <v>-2.6</v>
      </c>
      <c r="M128" s="15">
        <f t="shared" si="13"/>
        <v>0.99290999999999996</v>
      </c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201</v>
      </c>
      <c r="I129" s="1"/>
      <c r="J129" s="2">
        <v>86.32</v>
      </c>
      <c r="K129" s="2">
        <v>83.33</v>
      </c>
      <c r="L129" s="2">
        <f t="shared" si="12"/>
        <v>2.99</v>
      </c>
      <c r="M129" s="15">
        <f t="shared" si="13"/>
        <v>1.0358799999999999</v>
      </c>
    </row>
    <row r="130" spans="1:13" ht="15.75" thickBot="1" x14ac:dyDescent="0.3">
      <c r="A130" s="1"/>
      <c r="B130" s="1"/>
      <c r="C130" s="1"/>
      <c r="D130" s="1"/>
      <c r="E130" s="1"/>
      <c r="F130" s="1"/>
      <c r="G130" s="1"/>
      <c r="H130" s="1" t="s">
        <v>202</v>
      </c>
      <c r="I130" s="1"/>
      <c r="J130" s="8">
        <v>86.32</v>
      </c>
      <c r="K130" s="8">
        <v>83.33</v>
      </c>
      <c r="L130" s="8">
        <f t="shared" si="12"/>
        <v>2.99</v>
      </c>
      <c r="M130" s="17">
        <f t="shared" si="13"/>
        <v>1.0358799999999999</v>
      </c>
    </row>
    <row r="131" spans="1:13" x14ac:dyDescent="0.25">
      <c r="A131" s="1"/>
      <c r="B131" s="1"/>
      <c r="C131" s="1"/>
      <c r="D131" s="1"/>
      <c r="E131" s="1"/>
      <c r="F131" s="1"/>
      <c r="G131" s="1" t="s">
        <v>203</v>
      </c>
      <c r="H131" s="1"/>
      <c r="I131" s="1"/>
      <c r="J131" s="2">
        <f>ROUND(SUM(J125:J130),5)</f>
        <v>754.95</v>
      </c>
      <c r="K131" s="2">
        <f>ROUND(SUM(K125:K130),5)</f>
        <v>758.33</v>
      </c>
      <c r="L131" s="2">
        <f t="shared" si="12"/>
        <v>-3.38</v>
      </c>
      <c r="M131" s="15">
        <f t="shared" si="13"/>
        <v>0.99553999999999998</v>
      </c>
    </row>
    <row r="132" spans="1:13" x14ac:dyDescent="0.25">
      <c r="A132" s="1"/>
      <c r="B132" s="1"/>
      <c r="C132" s="1"/>
      <c r="D132" s="1"/>
      <c r="E132" s="1"/>
      <c r="F132" s="1"/>
      <c r="G132" s="1" t="s">
        <v>204</v>
      </c>
      <c r="H132" s="1"/>
      <c r="I132" s="1"/>
      <c r="J132" s="2"/>
      <c r="K132" s="2"/>
      <c r="L132" s="2"/>
      <c r="M132" s="15"/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205</v>
      </c>
      <c r="I133" s="1"/>
      <c r="J133" s="2"/>
      <c r="K133" s="2"/>
      <c r="L133" s="2"/>
      <c r="M133" s="15"/>
    </row>
    <row r="134" spans="1:13" x14ac:dyDescent="0.25">
      <c r="A134" s="1"/>
      <c r="B134" s="1"/>
      <c r="C134" s="1"/>
      <c r="D134" s="1"/>
      <c r="E134" s="1"/>
      <c r="F134" s="1"/>
      <c r="G134" s="1"/>
      <c r="H134" s="1"/>
      <c r="I134" s="1" t="s">
        <v>206</v>
      </c>
      <c r="J134" s="2">
        <v>1132.6099999999999</v>
      </c>
      <c r="K134" s="2">
        <v>1666.67</v>
      </c>
      <c r="L134" s="2">
        <f t="shared" ref="L134:L143" si="14">ROUND((J134-K134),5)</f>
        <v>-534.05999999999995</v>
      </c>
      <c r="M134" s="15">
        <f t="shared" ref="M134:M143" si="15">ROUND(IF(K134=0, IF(J134=0, 0, 1), J134/K134),5)</f>
        <v>0.67956000000000005</v>
      </c>
    </row>
    <row r="135" spans="1:13" x14ac:dyDescent="0.25">
      <c r="A135" s="1"/>
      <c r="B135" s="1"/>
      <c r="C135" s="1"/>
      <c r="D135" s="1"/>
      <c r="E135" s="1"/>
      <c r="F135" s="1"/>
      <c r="G135" s="1"/>
      <c r="H135" s="1"/>
      <c r="I135" s="1" t="s">
        <v>207</v>
      </c>
      <c r="J135" s="2">
        <v>456.63</v>
      </c>
      <c r="K135" s="2">
        <v>375</v>
      </c>
      <c r="L135" s="2">
        <f t="shared" si="14"/>
        <v>81.63</v>
      </c>
      <c r="M135" s="15">
        <f t="shared" si="15"/>
        <v>1.2176800000000001</v>
      </c>
    </row>
    <row r="136" spans="1:13" ht="15.75" thickBot="1" x14ac:dyDescent="0.3">
      <c r="A136" s="1"/>
      <c r="B136" s="1"/>
      <c r="C136" s="1"/>
      <c r="D136" s="1"/>
      <c r="E136" s="1"/>
      <c r="F136" s="1"/>
      <c r="G136" s="1"/>
      <c r="H136" s="1"/>
      <c r="I136" s="1" t="s">
        <v>208</v>
      </c>
      <c r="J136" s="8">
        <v>361.62</v>
      </c>
      <c r="K136" s="8">
        <v>250</v>
      </c>
      <c r="L136" s="8">
        <f t="shared" si="14"/>
        <v>111.62</v>
      </c>
      <c r="M136" s="17">
        <f t="shared" si="15"/>
        <v>1.44648</v>
      </c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209</v>
      </c>
      <c r="I137" s="1"/>
      <c r="J137" s="2">
        <f>ROUND(SUM(J133:J136),5)</f>
        <v>1950.86</v>
      </c>
      <c r="K137" s="2">
        <f>ROUND(SUM(K133:K136),5)</f>
        <v>2291.67</v>
      </c>
      <c r="L137" s="2">
        <f t="shared" si="14"/>
        <v>-340.81</v>
      </c>
      <c r="M137" s="15">
        <f t="shared" si="15"/>
        <v>0.85128000000000004</v>
      </c>
    </row>
    <row r="138" spans="1:13" x14ac:dyDescent="0.25">
      <c r="A138" s="1"/>
      <c r="B138" s="1"/>
      <c r="C138" s="1"/>
      <c r="D138" s="1"/>
      <c r="E138" s="1"/>
      <c r="F138" s="1"/>
      <c r="G138" s="1"/>
      <c r="H138" s="1" t="s">
        <v>210</v>
      </c>
      <c r="I138" s="1"/>
      <c r="J138" s="2">
        <v>209.21</v>
      </c>
      <c r="K138" s="2">
        <v>166.67</v>
      </c>
      <c r="L138" s="2">
        <f t="shared" si="14"/>
        <v>42.54</v>
      </c>
      <c r="M138" s="15">
        <f t="shared" si="15"/>
        <v>1.2552300000000001</v>
      </c>
    </row>
    <row r="139" spans="1:13" ht="15.75" thickBot="1" x14ac:dyDescent="0.3">
      <c r="A139" s="1"/>
      <c r="B139" s="1"/>
      <c r="C139" s="1"/>
      <c r="D139" s="1"/>
      <c r="E139" s="1"/>
      <c r="F139" s="1"/>
      <c r="G139" s="1"/>
      <c r="H139" s="1" t="s">
        <v>211</v>
      </c>
      <c r="I139" s="1"/>
      <c r="J139" s="8">
        <v>179.98</v>
      </c>
      <c r="K139" s="8">
        <v>183.33</v>
      </c>
      <c r="L139" s="8">
        <f t="shared" si="14"/>
        <v>-3.35</v>
      </c>
      <c r="M139" s="17">
        <f t="shared" si="15"/>
        <v>0.98172999999999999</v>
      </c>
    </row>
    <row r="140" spans="1:13" x14ac:dyDescent="0.25">
      <c r="A140" s="1"/>
      <c r="B140" s="1"/>
      <c r="C140" s="1"/>
      <c r="D140" s="1"/>
      <c r="E140" s="1"/>
      <c r="F140" s="1"/>
      <c r="G140" s="1" t="s">
        <v>212</v>
      </c>
      <c r="H140" s="1"/>
      <c r="I140" s="1"/>
      <c r="J140" s="2">
        <f>ROUND(J132+SUM(J137:J139),5)</f>
        <v>2340.0500000000002</v>
      </c>
      <c r="K140" s="2">
        <f>ROUND(K132+SUM(K137:K139),5)</f>
        <v>2641.67</v>
      </c>
      <c r="L140" s="2">
        <f t="shared" si="14"/>
        <v>-301.62</v>
      </c>
      <c r="M140" s="15">
        <f t="shared" si="15"/>
        <v>0.88582000000000005</v>
      </c>
    </row>
    <row r="141" spans="1:13" ht="15.75" thickBot="1" x14ac:dyDescent="0.3">
      <c r="A141" s="1"/>
      <c r="B141" s="1"/>
      <c r="C141" s="1"/>
      <c r="D141" s="1"/>
      <c r="E141" s="1"/>
      <c r="F141" s="1"/>
      <c r="G141" s="1" t="s">
        <v>213</v>
      </c>
      <c r="H141" s="1"/>
      <c r="I141" s="1"/>
      <c r="J141" s="2">
        <v>345.5</v>
      </c>
      <c r="K141" s="2">
        <v>163</v>
      </c>
      <c r="L141" s="2">
        <f t="shared" si="14"/>
        <v>182.5</v>
      </c>
      <c r="M141" s="15">
        <f t="shared" si="15"/>
        <v>2.1196299999999999</v>
      </c>
    </row>
    <row r="142" spans="1:13" ht="15.75" thickBot="1" x14ac:dyDescent="0.3">
      <c r="A142" s="1"/>
      <c r="B142" s="1"/>
      <c r="C142" s="1"/>
      <c r="D142" s="1"/>
      <c r="E142" s="1"/>
      <c r="F142" s="1" t="s">
        <v>214</v>
      </c>
      <c r="G142" s="1"/>
      <c r="H142" s="1"/>
      <c r="I142" s="1"/>
      <c r="J142" s="3">
        <f>ROUND(J115+SUM(J123:J124)+J131+SUM(J140:J141),5)</f>
        <v>13891.7</v>
      </c>
      <c r="K142" s="3">
        <f>ROUND(K115+SUM(K123:K124)+K131+SUM(K140:K141),5)</f>
        <v>6021.33</v>
      </c>
      <c r="L142" s="3">
        <f t="shared" si="14"/>
        <v>7870.37</v>
      </c>
      <c r="M142" s="16">
        <f t="shared" si="15"/>
        <v>2.30708</v>
      </c>
    </row>
    <row r="143" spans="1:13" x14ac:dyDescent="0.25">
      <c r="A143" s="1"/>
      <c r="B143" s="1"/>
      <c r="C143" s="1"/>
      <c r="D143" s="1"/>
      <c r="E143" s="1" t="s">
        <v>215</v>
      </c>
      <c r="F143" s="1"/>
      <c r="G143" s="1"/>
      <c r="H143" s="1"/>
      <c r="I143" s="1"/>
      <c r="J143" s="2">
        <f>ROUND(SUM(J48:J52)+SUM(J56:J57)+J62+J68+J78+J109+J114+J142,5)</f>
        <v>103650.98</v>
      </c>
      <c r="K143" s="2">
        <f>ROUND(SUM(K48:K52)+SUM(K56:K57)+K62+K68+K78+K109+K114+K142,5)</f>
        <v>91221.23</v>
      </c>
      <c r="L143" s="2">
        <f t="shared" si="14"/>
        <v>12429.75</v>
      </c>
      <c r="M143" s="15">
        <f t="shared" si="15"/>
        <v>1.13626</v>
      </c>
    </row>
    <row r="144" spans="1:13" x14ac:dyDescent="0.25">
      <c r="A144" s="1"/>
      <c r="B144" s="1"/>
      <c r="C144" s="1"/>
      <c r="D144" s="1"/>
      <c r="E144" s="1" t="s">
        <v>216</v>
      </c>
      <c r="F144" s="1"/>
      <c r="G144" s="1"/>
      <c r="H144" s="1"/>
      <c r="I144" s="1"/>
      <c r="J144" s="2"/>
      <c r="K144" s="2"/>
      <c r="L144" s="2"/>
      <c r="M144" s="15"/>
    </row>
    <row r="145" spans="1:13" x14ac:dyDescent="0.25">
      <c r="A145" s="1"/>
      <c r="B145" s="1"/>
      <c r="C145" s="1"/>
      <c r="D145" s="1"/>
      <c r="E145" s="1"/>
      <c r="F145" s="1" t="s">
        <v>217</v>
      </c>
      <c r="G145" s="1"/>
      <c r="H145" s="1"/>
      <c r="I145" s="1"/>
      <c r="J145" s="2">
        <v>0</v>
      </c>
      <c r="K145" s="2">
        <v>2916.67</v>
      </c>
      <c r="L145" s="2">
        <f>ROUND((J145-K145),5)</f>
        <v>-2916.67</v>
      </c>
      <c r="M145" s="15">
        <f>ROUND(IF(K145=0, IF(J145=0, 0, 1), J145/K145),5)</f>
        <v>0</v>
      </c>
    </row>
    <row r="146" spans="1:13" ht="15.75" thickBot="1" x14ac:dyDescent="0.3">
      <c r="A146" s="1"/>
      <c r="B146" s="1"/>
      <c r="C146" s="1"/>
      <c r="D146" s="1"/>
      <c r="E146" s="1"/>
      <c r="F146" s="1" t="s">
        <v>218</v>
      </c>
      <c r="G146" s="1"/>
      <c r="H146" s="1"/>
      <c r="I146" s="1"/>
      <c r="J146" s="8">
        <v>0</v>
      </c>
      <c r="K146" s="8">
        <v>83.33</v>
      </c>
      <c r="L146" s="8">
        <f>ROUND((J146-K146),5)</f>
        <v>-83.33</v>
      </c>
      <c r="M146" s="17">
        <f>ROUND(IF(K146=0, IF(J146=0, 0, 1), J146/K146),5)</f>
        <v>0</v>
      </c>
    </row>
    <row r="147" spans="1:13" x14ac:dyDescent="0.25">
      <c r="A147" s="1"/>
      <c r="B147" s="1"/>
      <c r="C147" s="1"/>
      <c r="D147" s="1"/>
      <c r="E147" s="1" t="s">
        <v>219</v>
      </c>
      <c r="F147" s="1"/>
      <c r="G147" s="1"/>
      <c r="H147" s="1"/>
      <c r="I147" s="1"/>
      <c r="J147" s="2">
        <f>ROUND(SUM(J144:J146),5)</f>
        <v>0</v>
      </c>
      <c r="K147" s="2">
        <f>ROUND(SUM(K144:K146),5)</f>
        <v>3000</v>
      </c>
      <c r="L147" s="2">
        <f>ROUND((J147-K147),5)</f>
        <v>-3000</v>
      </c>
      <c r="M147" s="15">
        <f>ROUND(IF(K147=0, IF(J147=0, 0, 1), J147/K147),5)</f>
        <v>0</v>
      </c>
    </row>
    <row r="148" spans="1:13" x14ac:dyDescent="0.25">
      <c r="A148" s="1"/>
      <c r="B148" s="1"/>
      <c r="C148" s="1"/>
      <c r="D148" s="1"/>
      <c r="E148" s="1" t="s">
        <v>220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221</v>
      </c>
      <c r="G149" s="1"/>
      <c r="H149" s="1"/>
      <c r="I149" s="1"/>
      <c r="J149" s="2">
        <v>0</v>
      </c>
      <c r="K149" s="2">
        <v>7500</v>
      </c>
      <c r="L149" s="2">
        <f t="shared" ref="L149:L154" si="16">ROUND((J149-K149),5)</f>
        <v>-7500</v>
      </c>
      <c r="M149" s="15">
        <f t="shared" ref="M149:M154" si="17">ROUND(IF(K149=0, IF(J149=0, 0, 1), J149/K149),5)</f>
        <v>0</v>
      </c>
    </row>
    <row r="150" spans="1:13" x14ac:dyDescent="0.25">
      <c r="A150" s="1"/>
      <c r="B150" s="1"/>
      <c r="C150" s="1"/>
      <c r="D150" s="1"/>
      <c r="E150" s="1"/>
      <c r="F150" s="1" t="s">
        <v>222</v>
      </c>
      <c r="G150" s="1"/>
      <c r="H150" s="1"/>
      <c r="I150" s="1"/>
      <c r="J150" s="2">
        <v>1135.8800000000001</v>
      </c>
      <c r="K150" s="2">
        <v>1808.09</v>
      </c>
      <c r="L150" s="2">
        <f t="shared" si="16"/>
        <v>-672.21</v>
      </c>
      <c r="M150" s="15">
        <f t="shared" si="17"/>
        <v>0.62822</v>
      </c>
    </row>
    <row r="151" spans="1:13" x14ac:dyDescent="0.25">
      <c r="A151" s="1"/>
      <c r="B151" s="1"/>
      <c r="C151" s="1"/>
      <c r="D151" s="1"/>
      <c r="E151" s="1"/>
      <c r="F151" s="1" t="s">
        <v>223</v>
      </c>
      <c r="G151" s="1"/>
      <c r="H151" s="1"/>
      <c r="I151" s="1"/>
      <c r="J151" s="2">
        <v>2164.31</v>
      </c>
      <c r="K151" s="2">
        <v>791.67</v>
      </c>
      <c r="L151" s="2">
        <f t="shared" si="16"/>
        <v>1372.64</v>
      </c>
      <c r="M151" s="15">
        <f t="shared" si="17"/>
        <v>2.7338499999999999</v>
      </c>
    </row>
    <row r="152" spans="1:13" x14ac:dyDescent="0.25">
      <c r="A152" s="1"/>
      <c r="B152" s="1"/>
      <c r="C152" s="1"/>
      <c r="D152" s="1"/>
      <c r="E152" s="1"/>
      <c r="F152" s="1" t="s">
        <v>224</v>
      </c>
      <c r="G152" s="1"/>
      <c r="H152" s="1"/>
      <c r="I152" s="1"/>
      <c r="J152" s="2">
        <v>0</v>
      </c>
      <c r="K152" s="2">
        <v>125</v>
      </c>
      <c r="L152" s="2">
        <f t="shared" si="16"/>
        <v>-125</v>
      </c>
      <c r="M152" s="15">
        <f t="shared" si="17"/>
        <v>0</v>
      </c>
    </row>
    <row r="153" spans="1:13" ht="15.75" thickBot="1" x14ac:dyDescent="0.3">
      <c r="A153" s="1"/>
      <c r="B153" s="1"/>
      <c r="C153" s="1"/>
      <c r="D153" s="1"/>
      <c r="E153" s="1"/>
      <c r="F153" s="1" t="s">
        <v>225</v>
      </c>
      <c r="G153" s="1"/>
      <c r="H153" s="1"/>
      <c r="I153" s="1"/>
      <c r="J153" s="8">
        <v>5430.6</v>
      </c>
      <c r="K153" s="8">
        <v>7500</v>
      </c>
      <c r="L153" s="8">
        <f t="shared" si="16"/>
        <v>-2069.4</v>
      </c>
      <c r="M153" s="17">
        <f t="shared" si="17"/>
        <v>0.72407999999999995</v>
      </c>
    </row>
    <row r="154" spans="1:13" x14ac:dyDescent="0.25">
      <c r="A154" s="1"/>
      <c r="B154" s="1"/>
      <c r="C154" s="1"/>
      <c r="D154" s="1"/>
      <c r="E154" s="1" t="s">
        <v>226</v>
      </c>
      <c r="F154" s="1"/>
      <c r="G154" s="1"/>
      <c r="H154" s="1"/>
      <c r="I154" s="1"/>
      <c r="J154" s="2">
        <f>ROUND(SUM(J148:J153),5)</f>
        <v>8730.7900000000009</v>
      </c>
      <c r="K154" s="2">
        <f>ROUND(SUM(K148:K153),5)</f>
        <v>17724.759999999998</v>
      </c>
      <c r="L154" s="2">
        <f t="shared" si="16"/>
        <v>-8993.9699999999993</v>
      </c>
      <c r="M154" s="15">
        <f t="shared" si="17"/>
        <v>0.49258000000000002</v>
      </c>
    </row>
    <row r="155" spans="1:13" x14ac:dyDescent="0.25">
      <c r="A155" s="1"/>
      <c r="B155" s="1"/>
      <c r="C155" s="1"/>
      <c r="D155" s="1"/>
      <c r="E155" s="1" t="s">
        <v>227</v>
      </c>
      <c r="F155" s="1"/>
      <c r="G155" s="1"/>
      <c r="H155" s="1"/>
      <c r="I155" s="1"/>
      <c r="J155" s="2"/>
      <c r="K155" s="2"/>
      <c r="L155" s="2"/>
      <c r="M155" s="15"/>
    </row>
    <row r="156" spans="1:13" x14ac:dyDescent="0.25">
      <c r="A156" s="1"/>
      <c r="B156" s="1"/>
      <c r="C156" s="1"/>
      <c r="D156" s="1"/>
      <c r="E156" s="1"/>
      <c r="F156" s="1" t="s">
        <v>228</v>
      </c>
      <c r="G156" s="1"/>
      <c r="H156" s="1"/>
      <c r="I156" s="1"/>
      <c r="J156" s="2">
        <v>0</v>
      </c>
      <c r="K156" s="2">
        <v>83.33</v>
      </c>
      <c r="L156" s="2">
        <f>ROUND((J156-K156),5)</f>
        <v>-83.33</v>
      </c>
      <c r="M156" s="15">
        <f>ROUND(IF(K156=0, IF(J156=0, 0, 1), J156/K156),5)</f>
        <v>0</v>
      </c>
    </row>
    <row r="157" spans="1:13" x14ac:dyDescent="0.25">
      <c r="A157" s="1"/>
      <c r="B157" s="1"/>
      <c r="C157" s="1"/>
      <c r="D157" s="1"/>
      <c r="E157" s="1"/>
      <c r="F157" s="1" t="s">
        <v>229</v>
      </c>
      <c r="G157" s="1"/>
      <c r="H157" s="1"/>
      <c r="I157" s="1"/>
      <c r="J157" s="2">
        <v>1392.98</v>
      </c>
      <c r="K157" s="2">
        <v>708.33</v>
      </c>
      <c r="L157" s="2">
        <f>ROUND((J157-K157),5)</f>
        <v>684.65</v>
      </c>
      <c r="M157" s="15">
        <f>ROUND(IF(K157=0, IF(J157=0, 0, 1), J157/K157),5)</f>
        <v>1.9665699999999999</v>
      </c>
    </row>
    <row r="158" spans="1:13" x14ac:dyDescent="0.25">
      <c r="A158" s="1"/>
      <c r="B158" s="1"/>
      <c r="C158" s="1"/>
      <c r="D158" s="1"/>
      <c r="E158" s="1"/>
      <c r="F158" s="1" t="s">
        <v>230</v>
      </c>
      <c r="G158" s="1"/>
      <c r="H158" s="1"/>
      <c r="I158" s="1"/>
      <c r="J158" s="2"/>
      <c r="K158" s="2"/>
      <c r="L158" s="2"/>
      <c r="M158" s="15"/>
    </row>
    <row r="159" spans="1:13" x14ac:dyDescent="0.25">
      <c r="A159" s="1"/>
      <c r="B159" s="1"/>
      <c r="C159" s="1"/>
      <c r="D159" s="1"/>
      <c r="E159" s="1"/>
      <c r="F159" s="1"/>
      <c r="G159" s="1" t="s">
        <v>231</v>
      </c>
      <c r="H159" s="1"/>
      <c r="I159" s="1"/>
      <c r="J159" s="2">
        <v>0</v>
      </c>
      <c r="K159" s="2">
        <v>500</v>
      </c>
      <c r="L159" s="2">
        <f t="shared" ref="L159:L169" si="18">ROUND((J159-K159),5)</f>
        <v>-500</v>
      </c>
      <c r="M159" s="15">
        <f t="shared" ref="M159:M169" si="19">ROUND(IF(K159=0, IF(J159=0, 0, 1), J159/K159),5)</f>
        <v>0</v>
      </c>
    </row>
    <row r="160" spans="1:13" x14ac:dyDescent="0.25">
      <c r="A160" s="1"/>
      <c r="B160" s="1"/>
      <c r="C160" s="1"/>
      <c r="D160" s="1"/>
      <c r="E160" s="1"/>
      <c r="F160" s="1"/>
      <c r="G160" s="1" t="s">
        <v>232</v>
      </c>
      <c r="H160" s="1"/>
      <c r="I160" s="1"/>
      <c r="J160" s="2">
        <v>0</v>
      </c>
      <c r="K160" s="2">
        <v>666.67</v>
      </c>
      <c r="L160" s="2">
        <f t="shared" si="18"/>
        <v>-666.67</v>
      </c>
      <c r="M160" s="15">
        <f t="shared" si="19"/>
        <v>0</v>
      </c>
    </row>
    <row r="161" spans="1:13" x14ac:dyDescent="0.25">
      <c r="A161" s="1"/>
      <c r="B161" s="1"/>
      <c r="C161" s="1"/>
      <c r="D161" s="1"/>
      <c r="E161" s="1"/>
      <c r="F161" s="1"/>
      <c r="G161" s="1" t="s">
        <v>233</v>
      </c>
      <c r="H161" s="1"/>
      <c r="I161" s="1"/>
      <c r="J161" s="2">
        <v>2440.42</v>
      </c>
      <c r="K161" s="2">
        <v>1000</v>
      </c>
      <c r="L161" s="2">
        <f t="shared" si="18"/>
        <v>1440.42</v>
      </c>
      <c r="M161" s="15">
        <f t="shared" si="19"/>
        <v>2.44042</v>
      </c>
    </row>
    <row r="162" spans="1:13" x14ac:dyDescent="0.25">
      <c r="A162" s="1"/>
      <c r="B162" s="1"/>
      <c r="C162" s="1"/>
      <c r="D162" s="1"/>
      <c r="E162" s="1"/>
      <c r="F162" s="1"/>
      <c r="G162" s="1" t="s">
        <v>234</v>
      </c>
      <c r="H162" s="1"/>
      <c r="I162" s="1"/>
      <c r="J162" s="2">
        <v>0</v>
      </c>
      <c r="K162" s="2">
        <v>2083.34</v>
      </c>
      <c r="L162" s="2">
        <f t="shared" si="18"/>
        <v>-2083.34</v>
      </c>
      <c r="M162" s="15">
        <f t="shared" si="19"/>
        <v>0</v>
      </c>
    </row>
    <row r="163" spans="1:13" x14ac:dyDescent="0.25">
      <c r="A163" s="1"/>
      <c r="B163" s="1"/>
      <c r="C163" s="1"/>
      <c r="D163" s="1"/>
      <c r="E163" s="1"/>
      <c r="F163" s="1"/>
      <c r="G163" s="1" t="s">
        <v>235</v>
      </c>
      <c r="H163" s="1"/>
      <c r="I163" s="1"/>
      <c r="J163" s="2">
        <v>0</v>
      </c>
      <c r="K163" s="2">
        <v>125</v>
      </c>
      <c r="L163" s="2">
        <f t="shared" si="18"/>
        <v>-125</v>
      </c>
      <c r="M163" s="15">
        <f t="shared" si="19"/>
        <v>0</v>
      </c>
    </row>
    <row r="164" spans="1:13" x14ac:dyDescent="0.25">
      <c r="A164" s="1"/>
      <c r="B164" s="1"/>
      <c r="C164" s="1"/>
      <c r="D164" s="1"/>
      <c r="E164" s="1"/>
      <c r="F164" s="1"/>
      <c r="G164" s="1" t="s">
        <v>236</v>
      </c>
      <c r="H164" s="1"/>
      <c r="I164" s="1"/>
      <c r="J164" s="2">
        <v>0</v>
      </c>
      <c r="K164" s="2">
        <v>83.34</v>
      </c>
      <c r="L164" s="2">
        <f t="shared" si="18"/>
        <v>-83.34</v>
      </c>
      <c r="M164" s="15">
        <f t="shared" si="19"/>
        <v>0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237</v>
      </c>
      <c r="H165" s="1"/>
      <c r="I165" s="1"/>
      <c r="J165" s="2">
        <v>0</v>
      </c>
      <c r="K165" s="2">
        <v>300</v>
      </c>
      <c r="L165" s="2">
        <f t="shared" si="18"/>
        <v>-300</v>
      </c>
      <c r="M165" s="15">
        <f t="shared" si="19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238</v>
      </c>
      <c r="H166" s="1"/>
      <c r="I166" s="1"/>
      <c r="J166" s="2">
        <v>0</v>
      </c>
      <c r="K166" s="2">
        <v>250</v>
      </c>
      <c r="L166" s="2">
        <f t="shared" si="18"/>
        <v>-250</v>
      </c>
      <c r="M166" s="15">
        <f t="shared" si="19"/>
        <v>0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239</v>
      </c>
      <c r="H167" s="1"/>
      <c r="I167" s="1"/>
      <c r="J167" s="2">
        <v>199.9</v>
      </c>
      <c r="K167" s="2">
        <v>0</v>
      </c>
      <c r="L167" s="2">
        <f t="shared" si="18"/>
        <v>199.9</v>
      </c>
      <c r="M167" s="15">
        <f t="shared" si="19"/>
        <v>1</v>
      </c>
    </row>
    <row r="168" spans="1:13" ht="15.75" thickBot="1" x14ac:dyDescent="0.3">
      <c r="A168" s="1"/>
      <c r="B168" s="1"/>
      <c r="C168" s="1"/>
      <c r="D168" s="1"/>
      <c r="E168" s="1"/>
      <c r="F168" s="1"/>
      <c r="G168" s="1" t="s">
        <v>240</v>
      </c>
      <c r="H168" s="1"/>
      <c r="I168" s="1"/>
      <c r="J168" s="8">
        <v>0</v>
      </c>
      <c r="K168" s="8">
        <v>83.34</v>
      </c>
      <c r="L168" s="8">
        <f t="shared" si="18"/>
        <v>-83.34</v>
      </c>
      <c r="M168" s="17">
        <f t="shared" si="19"/>
        <v>0</v>
      </c>
    </row>
    <row r="169" spans="1:13" x14ac:dyDescent="0.25">
      <c r="A169" s="1"/>
      <c r="B169" s="1"/>
      <c r="C169" s="1"/>
      <c r="D169" s="1"/>
      <c r="E169" s="1"/>
      <c r="F169" s="1" t="s">
        <v>241</v>
      </c>
      <c r="G169" s="1"/>
      <c r="H169" s="1"/>
      <c r="I169" s="1"/>
      <c r="J169" s="2">
        <f>ROUND(SUM(J158:J168),5)</f>
        <v>2640.32</v>
      </c>
      <c r="K169" s="2">
        <f>ROUND(SUM(K158:K168),5)</f>
        <v>5091.6899999999996</v>
      </c>
      <c r="L169" s="2">
        <f t="shared" si="18"/>
        <v>-2451.37</v>
      </c>
      <c r="M169" s="15">
        <f t="shared" si="19"/>
        <v>0.51854999999999996</v>
      </c>
    </row>
    <row r="170" spans="1:13" x14ac:dyDescent="0.25">
      <c r="A170" s="1"/>
      <c r="B170" s="1"/>
      <c r="C170" s="1"/>
      <c r="D170" s="1"/>
      <c r="E170" s="1"/>
      <c r="F170" s="1" t="s">
        <v>242</v>
      </c>
      <c r="G170" s="1"/>
      <c r="H170" s="1"/>
      <c r="I170" s="1"/>
      <c r="J170" s="2"/>
      <c r="K170" s="2"/>
      <c r="L170" s="2"/>
      <c r="M170" s="15"/>
    </row>
    <row r="171" spans="1:13" x14ac:dyDescent="0.25">
      <c r="A171" s="1"/>
      <c r="B171" s="1"/>
      <c r="C171" s="1"/>
      <c r="D171" s="1"/>
      <c r="E171" s="1"/>
      <c r="F171" s="1"/>
      <c r="G171" s="1" t="s">
        <v>243</v>
      </c>
      <c r="H171" s="1"/>
      <c r="I171" s="1"/>
      <c r="J171" s="2">
        <v>0</v>
      </c>
      <c r="K171" s="2">
        <v>0</v>
      </c>
      <c r="L171" s="2">
        <f t="shared" ref="L171:L198" si="20">ROUND((J171-K171),5)</f>
        <v>0</v>
      </c>
      <c r="M171" s="15">
        <f t="shared" ref="M171:M198" si="21">ROUND(IF(K171=0, IF(J171=0, 0, 1), J171/K171),5)</f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244</v>
      </c>
      <c r="H172" s="1"/>
      <c r="I172" s="1"/>
      <c r="J172" s="2">
        <v>6076.4</v>
      </c>
      <c r="K172" s="2">
        <v>0</v>
      </c>
      <c r="L172" s="2">
        <f t="shared" si="20"/>
        <v>6076.4</v>
      </c>
      <c r="M172" s="15">
        <f t="shared" si="21"/>
        <v>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245</v>
      </c>
      <c r="H173" s="1"/>
      <c r="I173" s="1"/>
      <c r="J173" s="2">
        <v>732.95</v>
      </c>
      <c r="K173" s="2">
        <v>0</v>
      </c>
      <c r="L173" s="2">
        <f t="shared" si="20"/>
        <v>732.95</v>
      </c>
      <c r="M173" s="15">
        <f t="shared" si="21"/>
        <v>1</v>
      </c>
    </row>
    <row r="174" spans="1:13" x14ac:dyDescent="0.25">
      <c r="A174" s="1"/>
      <c r="B174" s="1"/>
      <c r="C174" s="1"/>
      <c r="D174" s="1"/>
      <c r="E174" s="1"/>
      <c r="F174" s="1"/>
      <c r="G174" s="1" t="s">
        <v>246</v>
      </c>
      <c r="H174" s="1"/>
      <c r="I174" s="1"/>
      <c r="J174" s="2">
        <v>619.20000000000005</v>
      </c>
      <c r="K174" s="2">
        <v>0</v>
      </c>
      <c r="L174" s="2">
        <f t="shared" si="20"/>
        <v>619.20000000000005</v>
      </c>
      <c r="M174" s="15">
        <f t="shared" si="21"/>
        <v>1</v>
      </c>
    </row>
    <row r="175" spans="1:13" x14ac:dyDescent="0.25">
      <c r="A175" s="1"/>
      <c r="B175" s="1"/>
      <c r="C175" s="1"/>
      <c r="D175" s="1"/>
      <c r="E175" s="1"/>
      <c r="F175" s="1"/>
      <c r="G175" s="1" t="s">
        <v>247</v>
      </c>
      <c r="H175" s="1"/>
      <c r="I175" s="1"/>
      <c r="J175" s="2">
        <v>0</v>
      </c>
      <c r="K175" s="2">
        <v>0</v>
      </c>
      <c r="L175" s="2">
        <f t="shared" si="20"/>
        <v>0</v>
      </c>
      <c r="M175" s="15">
        <f t="shared" si="21"/>
        <v>0</v>
      </c>
    </row>
    <row r="176" spans="1:13" x14ac:dyDescent="0.25">
      <c r="A176" s="1"/>
      <c r="B176" s="1"/>
      <c r="C176" s="1"/>
      <c r="D176" s="1"/>
      <c r="E176" s="1"/>
      <c r="F176" s="1"/>
      <c r="G176" s="1" t="s">
        <v>248</v>
      </c>
      <c r="H176" s="1"/>
      <c r="I176" s="1"/>
      <c r="J176" s="2">
        <v>0</v>
      </c>
      <c r="K176" s="2">
        <v>0</v>
      </c>
      <c r="L176" s="2">
        <f t="shared" si="20"/>
        <v>0</v>
      </c>
      <c r="M176" s="15">
        <f t="shared" si="21"/>
        <v>0</v>
      </c>
    </row>
    <row r="177" spans="1:13" x14ac:dyDescent="0.25">
      <c r="A177" s="1"/>
      <c r="B177" s="1"/>
      <c r="C177" s="1"/>
      <c r="D177" s="1"/>
      <c r="E177" s="1"/>
      <c r="F177" s="1"/>
      <c r="G177" s="1" t="s">
        <v>249</v>
      </c>
      <c r="H177" s="1"/>
      <c r="I177" s="1"/>
      <c r="J177" s="2">
        <v>0</v>
      </c>
      <c r="K177" s="2">
        <v>0</v>
      </c>
      <c r="L177" s="2">
        <f t="shared" si="20"/>
        <v>0</v>
      </c>
      <c r="M177" s="15">
        <f t="shared" si="21"/>
        <v>0</v>
      </c>
    </row>
    <row r="178" spans="1:13" x14ac:dyDescent="0.25">
      <c r="A178" s="1"/>
      <c r="B178" s="1"/>
      <c r="C178" s="1"/>
      <c r="D178" s="1"/>
      <c r="E178" s="1"/>
      <c r="F178" s="1"/>
      <c r="G178" s="1" t="s">
        <v>250</v>
      </c>
      <c r="H178" s="1"/>
      <c r="I178" s="1"/>
      <c r="J178" s="2">
        <v>341.5</v>
      </c>
      <c r="K178" s="2">
        <v>0</v>
      </c>
      <c r="L178" s="2">
        <f t="shared" si="20"/>
        <v>341.5</v>
      </c>
      <c r="M178" s="15">
        <f t="shared" si="21"/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251</v>
      </c>
      <c r="H179" s="1"/>
      <c r="I179" s="1"/>
      <c r="J179" s="2">
        <v>0</v>
      </c>
      <c r="K179" s="2">
        <v>0</v>
      </c>
      <c r="L179" s="2">
        <f t="shared" si="20"/>
        <v>0</v>
      </c>
      <c r="M179" s="15">
        <f t="shared" si="21"/>
        <v>0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252</v>
      </c>
      <c r="H180" s="1"/>
      <c r="I180" s="1"/>
      <c r="J180" s="2">
        <v>171.18</v>
      </c>
      <c r="K180" s="2">
        <v>0</v>
      </c>
      <c r="L180" s="2">
        <f t="shared" si="20"/>
        <v>171.18</v>
      </c>
      <c r="M180" s="15">
        <f t="shared" si="21"/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253</v>
      </c>
      <c r="H181" s="1"/>
      <c r="I181" s="1"/>
      <c r="J181" s="2">
        <v>878.22</v>
      </c>
      <c r="K181" s="2">
        <v>0</v>
      </c>
      <c r="L181" s="2">
        <f t="shared" si="20"/>
        <v>878.22</v>
      </c>
      <c r="M181" s="15">
        <f t="shared" si="21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254</v>
      </c>
      <c r="H182" s="1"/>
      <c r="I182" s="1"/>
      <c r="J182" s="2">
        <v>0</v>
      </c>
      <c r="K182" s="2">
        <v>0</v>
      </c>
      <c r="L182" s="2">
        <f t="shared" si="20"/>
        <v>0</v>
      </c>
      <c r="M182" s="15">
        <f t="shared" si="21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255</v>
      </c>
      <c r="H183" s="1"/>
      <c r="I183" s="1"/>
      <c r="J183" s="2">
        <v>37.5</v>
      </c>
      <c r="K183" s="2">
        <v>0</v>
      </c>
      <c r="L183" s="2">
        <f t="shared" si="20"/>
        <v>37.5</v>
      </c>
      <c r="M183" s="15">
        <f t="shared" si="21"/>
        <v>1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256</v>
      </c>
      <c r="H184" s="1"/>
      <c r="I184" s="1"/>
      <c r="J184" s="2">
        <v>0</v>
      </c>
      <c r="K184" s="2">
        <v>0</v>
      </c>
      <c r="L184" s="2">
        <f t="shared" si="20"/>
        <v>0</v>
      </c>
      <c r="M184" s="15">
        <f t="shared" si="21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257</v>
      </c>
      <c r="H185" s="1"/>
      <c r="I185" s="1"/>
      <c r="J185" s="2">
        <v>0</v>
      </c>
      <c r="K185" s="2">
        <v>0</v>
      </c>
      <c r="L185" s="2">
        <f t="shared" si="20"/>
        <v>0</v>
      </c>
      <c r="M185" s="15">
        <f t="shared" si="21"/>
        <v>0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258</v>
      </c>
      <c r="H186" s="1"/>
      <c r="I186" s="1"/>
      <c r="J186" s="2">
        <v>0</v>
      </c>
      <c r="K186" s="2">
        <v>0</v>
      </c>
      <c r="L186" s="2">
        <f t="shared" si="20"/>
        <v>0</v>
      </c>
      <c r="M186" s="15">
        <f t="shared" si="21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259</v>
      </c>
      <c r="H187" s="1"/>
      <c r="I187" s="1"/>
      <c r="J187" s="2">
        <v>0</v>
      </c>
      <c r="K187" s="2">
        <v>0</v>
      </c>
      <c r="L187" s="2">
        <f t="shared" si="20"/>
        <v>0</v>
      </c>
      <c r="M187" s="15">
        <f t="shared" si="21"/>
        <v>0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260</v>
      </c>
      <c r="H188" s="1"/>
      <c r="I188" s="1"/>
      <c r="J188" s="2">
        <v>0</v>
      </c>
      <c r="K188" s="2">
        <v>0</v>
      </c>
      <c r="L188" s="2">
        <f t="shared" si="20"/>
        <v>0</v>
      </c>
      <c r="M188" s="15">
        <f t="shared" si="21"/>
        <v>0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261</v>
      </c>
      <c r="H189" s="1"/>
      <c r="I189" s="1"/>
      <c r="J189" s="2">
        <v>0</v>
      </c>
      <c r="K189" s="2">
        <v>0</v>
      </c>
      <c r="L189" s="2">
        <f t="shared" si="20"/>
        <v>0</v>
      </c>
      <c r="M189" s="15">
        <f t="shared" si="21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262</v>
      </c>
      <c r="H190" s="1"/>
      <c r="I190" s="1"/>
      <c r="J190" s="2">
        <v>231.64</v>
      </c>
      <c r="K190" s="2">
        <v>0</v>
      </c>
      <c r="L190" s="2">
        <f t="shared" si="20"/>
        <v>231.64</v>
      </c>
      <c r="M190" s="15">
        <f t="shared" si="21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263</v>
      </c>
      <c r="H191" s="1"/>
      <c r="I191" s="1"/>
      <c r="J191" s="2">
        <v>0</v>
      </c>
      <c r="K191" s="2">
        <v>0</v>
      </c>
      <c r="L191" s="2">
        <f t="shared" si="20"/>
        <v>0</v>
      </c>
      <c r="M191" s="15">
        <f t="shared" si="21"/>
        <v>0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264</v>
      </c>
      <c r="H192" s="1"/>
      <c r="I192" s="1"/>
      <c r="J192" s="2">
        <v>0</v>
      </c>
      <c r="K192" s="2">
        <v>0</v>
      </c>
      <c r="L192" s="2">
        <f t="shared" si="20"/>
        <v>0</v>
      </c>
      <c r="M192" s="15">
        <f t="shared" si="21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265</v>
      </c>
      <c r="H193" s="1"/>
      <c r="I193" s="1"/>
      <c r="J193" s="2">
        <v>20.5</v>
      </c>
      <c r="K193" s="2">
        <v>0</v>
      </c>
      <c r="L193" s="2">
        <f t="shared" si="20"/>
        <v>20.5</v>
      </c>
      <c r="M193" s="15">
        <f t="shared" si="21"/>
        <v>1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266</v>
      </c>
      <c r="H194" s="1"/>
      <c r="I194" s="1"/>
      <c r="J194" s="2">
        <v>0</v>
      </c>
      <c r="K194" s="2">
        <v>0</v>
      </c>
      <c r="L194" s="2">
        <f t="shared" si="20"/>
        <v>0</v>
      </c>
      <c r="M194" s="15">
        <f t="shared" si="21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267</v>
      </c>
      <c r="H195" s="1"/>
      <c r="I195" s="1"/>
      <c r="J195" s="2">
        <v>0</v>
      </c>
      <c r="K195" s="2">
        <v>0</v>
      </c>
      <c r="L195" s="2">
        <f t="shared" si="20"/>
        <v>0</v>
      </c>
      <c r="M195" s="15">
        <f t="shared" si="21"/>
        <v>0</v>
      </c>
    </row>
    <row r="196" spans="1:13" ht="15.75" thickBot="1" x14ac:dyDescent="0.3">
      <c r="A196" s="1"/>
      <c r="B196" s="1"/>
      <c r="C196" s="1"/>
      <c r="D196" s="1"/>
      <c r="E196" s="1"/>
      <c r="F196" s="1"/>
      <c r="G196" s="1" t="s">
        <v>268</v>
      </c>
      <c r="H196" s="1"/>
      <c r="I196" s="1"/>
      <c r="J196" s="2">
        <v>489.14</v>
      </c>
      <c r="K196" s="2">
        <v>2500</v>
      </c>
      <c r="L196" s="2">
        <f t="shared" si="20"/>
        <v>-2010.86</v>
      </c>
      <c r="M196" s="15">
        <f t="shared" si="21"/>
        <v>0.19566</v>
      </c>
    </row>
    <row r="197" spans="1:13" ht="15.75" thickBot="1" x14ac:dyDescent="0.3">
      <c r="A197" s="1"/>
      <c r="B197" s="1"/>
      <c r="C197" s="1"/>
      <c r="D197" s="1"/>
      <c r="E197" s="1"/>
      <c r="F197" s="1" t="s">
        <v>269</v>
      </c>
      <c r="G197" s="1"/>
      <c r="H197" s="1"/>
      <c r="I197" s="1"/>
      <c r="J197" s="3">
        <f>ROUND(SUM(J170:J196),5)</f>
        <v>9598.23</v>
      </c>
      <c r="K197" s="3">
        <f>ROUND(SUM(K170:K196),5)</f>
        <v>2500</v>
      </c>
      <c r="L197" s="3">
        <f t="shared" si="20"/>
        <v>7098.23</v>
      </c>
      <c r="M197" s="16">
        <f t="shared" si="21"/>
        <v>3.8392900000000001</v>
      </c>
    </row>
    <row r="198" spans="1:13" x14ac:dyDescent="0.25">
      <c r="A198" s="1"/>
      <c r="B198" s="1"/>
      <c r="C198" s="1"/>
      <c r="D198" s="1"/>
      <c r="E198" s="1" t="s">
        <v>270</v>
      </c>
      <c r="F198" s="1"/>
      <c r="G198" s="1"/>
      <c r="H198" s="1"/>
      <c r="I198" s="1"/>
      <c r="J198" s="2">
        <f>ROUND(SUM(J155:J157)+J169+J197,5)</f>
        <v>13631.53</v>
      </c>
      <c r="K198" s="2">
        <f>ROUND(SUM(K155:K157)+K169+K197,5)</f>
        <v>8383.35</v>
      </c>
      <c r="L198" s="2">
        <f t="shared" si="20"/>
        <v>5248.18</v>
      </c>
      <c r="M198" s="15">
        <f t="shared" si="21"/>
        <v>1.62602</v>
      </c>
    </row>
    <row r="199" spans="1:13" x14ac:dyDescent="0.25">
      <c r="A199" s="1"/>
      <c r="B199" s="1"/>
      <c r="C199" s="1"/>
      <c r="D199" s="1"/>
      <c r="E199" s="1" t="s">
        <v>271</v>
      </c>
      <c r="F199" s="1"/>
      <c r="G199" s="1"/>
      <c r="H199" s="1"/>
      <c r="I199" s="1"/>
      <c r="J199" s="2"/>
      <c r="K199" s="2"/>
      <c r="L199" s="2"/>
      <c r="M199" s="15"/>
    </row>
    <row r="200" spans="1:13" x14ac:dyDescent="0.25">
      <c r="A200" s="1"/>
      <c r="B200" s="1"/>
      <c r="C200" s="1"/>
      <c r="D200" s="1"/>
      <c r="E200" s="1"/>
      <c r="F200" s="1" t="s">
        <v>272</v>
      </c>
      <c r="G200" s="1"/>
      <c r="H200" s="1"/>
      <c r="I200" s="1"/>
      <c r="J200" s="2">
        <v>0</v>
      </c>
      <c r="K200" s="2">
        <v>0</v>
      </c>
      <c r="L200" s="2">
        <f>ROUND((J200-K200),5)</f>
        <v>0</v>
      </c>
      <c r="M200" s="15">
        <f>ROUND(IF(K200=0, IF(J200=0, 0, 1), J200/K200),5)</f>
        <v>0</v>
      </c>
    </row>
    <row r="201" spans="1:13" ht="15.75" thickBot="1" x14ac:dyDescent="0.3">
      <c r="A201" s="1"/>
      <c r="B201" s="1"/>
      <c r="C201" s="1"/>
      <c r="D201" s="1"/>
      <c r="E201" s="1"/>
      <c r="F201" s="1" t="s">
        <v>273</v>
      </c>
      <c r="G201" s="1"/>
      <c r="H201" s="1"/>
      <c r="I201" s="1"/>
      <c r="J201" s="8">
        <v>8.99</v>
      </c>
      <c r="K201" s="8">
        <v>0</v>
      </c>
      <c r="L201" s="8">
        <f>ROUND((J201-K201),5)</f>
        <v>8.99</v>
      </c>
      <c r="M201" s="17">
        <f>ROUND(IF(K201=0, IF(J201=0, 0, 1), J201/K201),5)</f>
        <v>1</v>
      </c>
    </row>
    <row r="202" spans="1:13" x14ac:dyDescent="0.25">
      <c r="A202" s="1"/>
      <c r="B202" s="1"/>
      <c r="C202" s="1"/>
      <c r="D202" s="1"/>
      <c r="E202" s="1" t="s">
        <v>274</v>
      </c>
      <c r="F202" s="1"/>
      <c r="G202" s="1"/>
      <c r="H202" s="1"/>
      <c r="I202" s="1"/>
      <c r="J202" s="2">
        <f>ROUND(SUM(J199:J201),5)</f>
        <v>8.99</v>
      </c>
      <c r="K202" s="2">
        <f>ROUND(SUM(K199:K201),5)</f>
        <v>0</v>
      </c>
      <c r="L202" s="2">
        <f>ROUND((J202-K202),5)</f>
        <v>8.99</v>
      </c>
      <c r="M202" s="15">
        <f>ROUND(IF(K202=0, IF(J202=0, 0, 1), J202/K202),5)</f>
        <v>1</v>
      </c>
    </row>
    <row r="203" spans="1:13" x14ac:dyDescent="0.25">
      <c r="A203" s="1"/>
      <c r="B203" s="1"/>
      <c r="C203" s="1"/>
      <c r="D203" s="1"/>
      <c r="E203" s="1" t="s">
        <v>275</v>
      </c>
      <c r="F203" s="1"/>
      <c r="G203" s="1"/>
      <c r="H203" s="1"/>
      <c r="I203" s="1"/>
      <c r="J203" s="2"/>
      <c r="K203" s="2"/>
      <c r="L203" s="2"/>
      <c r="M203" s="15"/>
    </row>
    <row r="204" spans="1:13" x14ac:dyDescent="0.25">
      <c r="A204" s="1"/>
      <c r="B204" s="1"/>
      <c r="C204" s="1"/>
      <c r="D204" s="1"/>
      <c r="E204" s="1"/>
      <c r="F204" s="1" t="s">
        <v>276</v>
      </c>
      <c r="G204" s="1"/>
      <c r="H204" s="1"/>
      <c r="I204" s="1"/>
      <c r="J204" s="2">
        <v>0</v>
      </c>
      <c r="K204" s="2">
        <v>0</v>
      </c>
      <c r="L204" s="2">
        <f>ROUND((J204-K204),5)</f>
        <v>0</v>
      </c>
      <c r="M204" s="15">
        <f>ROUND(IF(K204=0, IF(J204=0, 0, 1), J204/K204),5)</f>
        <v>0</v>
      </c>
    </row>
    <row r="205" spans="1:13" x14ac:dyDescent="0.25">
      <c r="A205" s="1"/>
      <c r="B205" s="1"/>
      <c r="C205" s="1"/>
      <c r="D205" s="1"/>
      <c r="E205" s="1"/>
      <c r="F205" s="1" t="s">
        <v>277</v>
      </c>
      <c r="G205" s="1"/>
      <c r="H205" s="1"/>
      <c r="I205" s="1"/>
      <c r="J205" s="2"/>
      <c r="K205" s="2"/>
      <c r="L205" s="2"/>
      <c r="M205" s="15"/>
    </row>
    <row r="206" spans="1:13" x14ac:dyDescent="0.25">
      <c r="A206" s="1"/>
      <c r="B206" s="1"/>
      <c r="C206" s="1"/>
      <c r="D206" s="1"/>
      <c r="E206" s="1"/>
      <c r="F206" s="1"/>
      <c r="G206" s="1" t="s">
        <v>278</v>
      </c>
      <c r="H206" s="1"/>
      <c r="I206" s="1"/>
      <c r="J206" s="2">
        <v>53.17</v>
      </c>
      <c r="K206" s="2">
        <v>0</v>
      </c>
      <c r="L206" s="2">
        <f t="shared" ref="L206:L212" si="22">ROUND((J206-K206),5)</f>
        <v>53.17</v>
      </c>
      <c r="M206" s="15">
        <f t="shared" ref="M206:M212" si="23">ROUND(IF(K206=0, IF(J206=0, 0, 1), J206/K206),5)</f>
        <v>1</v>
      </c>
    </row>
    <row r="207" spans="1:13" x14ac:dyDescent="0.25">
      <c r="A207" s="1"/>
      <c r="B207" s="1"/>
      <c r="C207" s="1"/>
      <c r="D207" s="1"/>
      <c r="E207" s="1"/>
      <c r="F207" s="1"/>
      <c r="G207" s="1" t="s">
        <v>279</v>
      </c>
      <c r="H207" s="1"/>
      <c r="I207" s="1"/>
      <c r="J207" s="2">
        <v>582.86</v>
      </c>
      <c r="K207" s="2">
        <v>0</v>
      </c>
      <c r="L207" s="2">
        <f t="shared" si="22"/>
        <v>582.86</v>
      </c>
      <c r="M207" s="15">
        <f t="shared" si="23"/>
        <v>1</v>
      </c>
    </row>
    <row r="208" spans="1:13" x14ac:dyDescent="0.25">
      <c r="A208" s="1"/>
      <c r="B208" s="1"/>
      <c r="C208" s="1"/>
      <c r="D208" s="1"/>
      <c r="E208" s="1"/>
      <c r="F208" s="1"/>
      <c r="G208" s="1" t="s">
        <v>280</v>
      </c>
      <c r="H208" s="1"/>
      <c r="I208" s="1"/>
      <c r="J208" s="2">
        <v>0</v>
      </c>
      <c r="K208" s="2">
        <v>91.67</v>
      </c>
      <c r="L208" s="2">
        <f t="shared" si="22"/>
        <v>-91.67</v>
      </c>
      <c r="M208" s="15">
        <f t="shared" si="23"/>
        <v>0</v>
      </c>
    </row>
    <row r="209" spans="1:13" x14ac:dyDescent="0.25">
      <c r="A209" s="1"/>
      <c r="B209" s="1"/>
      <c r="C209" s="1"/>
      <c r="D209" s="1"/>
      <c r="E209" s="1"/>
      <c r="F209" s="1"/>
      <c r="G209" s="1" t="s">
        <v>281</v>
      </c>
      <c r="H209" s="1"/>
      <c r="I209" s="1"/>
      <c r="J209" s="2">
        <v>0</v>
      </c>
      <c r="K209" s="2">
        <v>0</v>
      </c>
      <c r="L209" s="2">
        <f t="shared" si="22"/>
        <v>0</v>
      </c>
      <c r="M209" s="15">
        <f t="shared" si="23"/>
        <v>0</v>
      </c>
    </row>
    <row r="210" spans="1:13" ht="15.75" thickBot="1" x14ac:dyDescent="0.3">
      <c r="A210" s="1"/>
      <c r="B210" s="1"/>
      <c r="C210" s="1"/>
      <c r="D210" s="1"/>
      <c r="E210" s="1"/>
      <c r="F210" s="1"/>
      <c r="G210" s="1" t="s">
        <v>282</v>
      </c>
      <c r="H210" s="1"/>
      <c r="I210" s="1"/>
      <c r="J210" s="8">
        <v>1144.93</v>
      </c>
      <c r="K210" s="8">
        <v>1000</v>
      </c>
      <c r="L210" s="8">
        <f t="shared" si="22"/>
        <v>144.93</v>
      </c>
      <c r="M210" s="17">
        <f t="shared" si="23"/>
        <v>1.14493</v>
      </c>
    </row>
    <row r="211" spans="1:13" x14ac:dyDescent="0.25">
      <c r="A211" s="1"/>
      <c r="B211" s="1"/>
      <c r="C211" s="1"/>
      <c r="D211" s="1"/>
      <c r="E211" s="1"/>
      <c r="F211" s="1" t="s">
        <v>283</v>
      </c>
      <c r="G211" s="1"/>
      <c r="H211" s="1"/>
      <c r="I211" s="1"/>
      <c r="J211" s="2">
        <f>ROUND(SUM(J205:J210),5)</f>
        <v>1780.96</v>
      </c>
      <c r="K211" s="2">
        <f>ROUND(SUM(K205:K210),5)</f>
        <v>1091.67</v>
      </c>
      <c r="L211" s="2">
        <f t="shared" si="22"/>
        <v>689.29</v>
      </c>
      <c r="M211" s="15">
        <f t="shared" si="23"/>
        <v>1.63141</v>
      </c>
    </row>
    <row r="212" spans="1:13" x14ac:dyDescent="0.25">
      <c r="A212" s="1"/>
      <c r="B212" s="1"/>
      <c r="C212" s="1"/>
      <c r="D212" s="1"/>
      <c r="E212" s="1"/>
      <c r="F212" s="1" t="s">
        <v>284</v>
      </c>
      <c r="G212" s="1"/>
      <c r="H212" s="1"/>
      <c r="I212" s="1"/>
      <c r="J212" s="2">
        <v>0</v>
      </c>
      <c r="K212" s="2">
        <v>0</v>
      </c>
      <c r="L212" s="2">
        <f t="shared" si="22"/>
        <v>0</v>
      </c>
      <c r="M212" s="15">
        <f t="shared" si="23"/>
        <v>0</v>
      </c>
    </row>
    <row r="213" spans="1:13" x14ac:dyDescent="0.25">
      <c r="A213" s="1"/>
      <c r="B213" s="1"/>
      <c r="C213" s="1"/>
      <c r="D213" s="1"/>
      <c r="E213" s="1"/>
      <c r="F213" s="1" t="s">
        <v>285</v>
      </c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/>
      <c r="G214" s="1" t="s">
        <v>286</v>
      </c>
      <c r="H214" s="1"/>
      <c r="I214" s="1"/>
      <c r="J214" s="2">
        <v>1013.27</v>
      </c>
      <c r="K214" s="2">
        <v>208.34</v>
      </c>
      <c r="L214" s="2">
        <f>ROUND((J214-K214),5)</f>
        <v>804.93</v>
      </c>
      <c r="M214" s="15">
        <f>ROUND(IF(K214=0, IF(J214=0, 0, 1), J214/K214),5)</f>
        <v>4.8635400000000004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287</v>
      </c>
      <c r="H215" s="1"/>
      <c r="I215" s="1"/>
      <c r="J215" s="2">
        <v>0</v>
      </c>
      <c r="K215" s="2">
        <v>83.33</v>
      </c>
      <c r="L215" s="2">
        <f>ROUND((J215-K215),5)</f>
        <v>-83.33</v>
      </c>
      <c r="M215" s="15">
        <f>ROUND(IF(K215=0, IF(J215=0, 0, 1), J215/K215),5)</f>
        <v>0</v>
      </c>
    </row>
    <row r="216" spans="1:13" ht="15.75" thickBot="1" x14ac:dyDescent="0.3">
      <c r="A216" s="1"/>
      <c r="B216" s="1"/>
      <c r="C216" s="1"/>
      <c r="D216" s="1"/>
      <c r="E216" s="1"/>
      <c r="F216" s="1"/>
      <c r="G216" s="1" t="s">
        <v>288</v>
      </c>
      <c r="H216" s="1"/>
      <c r="I216" s="1"/>
      <c r="J216" s="2">
        <v>100</v>
      </c>
      <c r="K216" s="2"/>
      <c r="L216" s="2"/>
      <c r="M216" s="15"/>
    </row>
    <row r="217" spans="1:13" ht="15.75" thickBot="1" x14ac:dyDescent="0.3">
      <c r="A217" s="1"/>
      <c r="B217" s="1"/>
      <c r="C217" s="1"/>
      <c r="D217" s="1"/>
      <c r="E217" s="1"/>
      <c r="F217" s="1" t="s">
        <v>289</v>
      </c>
      <c r="G217" s="1"/>
      <c r="H217" s="1"/>
      <c r="I217" s="1"/>
      <c r="J217" s="3">
        <f>ROUND(SUM(J213:J216),5)</f>
        <v>1113.27</v>
      </c>
      <c r="K217" s="3">
        <f>ROUND(SUM(K213:K216),5)</f>
        <v>291.67</v>
      </c>
      <c r="L217" s="3">
        <f>ROUND((J217-K217),5)</f>
        <v>821.6</v>
      </c>
      <c r="M217" s="16">
        <f>ROUND(IF(K217=0, IF(J217=0, 0, 1), J217/K217),5)</f>
        <v>3.8168799999999998</v>
      </c>
    </row>
    <row r="218" spans="1:13" x14ac:dyDescent="0.25">
      <c r="A218" s="1"/>
      <c r="B218" s="1"/>
      <c r="C218" s="1"/>
      <c r="D218" s="1"/>
      <c r="E218" s="1" t="s">
        <v>290</v>
      </c>
      <c r="F218" s="1"/>
      <c r="G218" s="1"/>
      <c r="H218" s="1"/>
      <c r="I218" s="1"/>
      <c r="J218" s="2">
        <f>ROUND(SUM(J203:J204)+SUM(J211:J212)+J217,5)</f>
        <v>2894.23</v>
      </c>
      <c r="K218" s="2">
        <f>ROUND(SUM(K203:K204)+SUM(K211:K212)+K217,5)</f>
        <v>1383.34</v>
      </c>
      <c r="L218" s="2">
        <f>ROUND((J218-K218),5)</f>
        <v>1510.89</v>
      </c>
      <c r="M218" s="15">
        <f>ROUND(IF(K218=0, IF(J218=0, 0, 1), J218/K218),5)</f>
        <v>2.0922000000000001</v>
      </c>
    </row>
    <row r="219" spans="1:13" x14ac:dyDescent="0.25">
      <c r="A219" s="1"/>
      <c r="B219" s="1"/>
      <c r="C219" s="1"/>
      <c r="D219" s="1"/>
      <c r="E219" s="1" t="s">
        <v>291</v>
      </c>
      <c r="F219" s="1"/>
      <c r="G219" s="1"/>
      <c r="H219" s="1"/>
      <c r="I219" s="1"/>
      <c r="J219" s="2"/>
      <c r="K219" s="2"/>
      <c r="L219" s="2"/>
      <c r="M219" s="15"/>
    </row>
    <row r="220" spans="1:13" x14ac:dyDescent="0.25">
      <c r="A220" s="1"/>
      <c r="B220" s="1"/>
      <c r="C220" s="1"/>
      <c r="D220" s="1"/>
      <c r="E220" s="1"/>
      <c r="F220" s="1" t="s">
        <v>292</v>
      </c>
      <c r="G220" s="1"/>
      <c r="H220" s="1"/>
      <c r="I220" s="1"/>
      <c r="J220" s="2">
        <v>2294.98</v>
      </c>
      <c r="K220" s="2">
        <v>875</v>
      </c>
      <c r="L220" s="2">
        <f t="shared" ref="L220:L225" si="24">ROUND((J220-K220),5)</f>
        <v>1419.98</v>
      </c>
      <c r="M220" s="15">
        <f t="shared" ref="M220:M225" si="25">ROUND(IF(K220=0, IF(J220=0, 0, 1), J220/K220),5)</f>
        <v>2.62283</v>
      </c>
    </row>
    <row r="221" spans="1:13" x14ac:dyDescent="0.25">
      <c r="A221" s="1"/>
      <c r="B221" s="1"/>
      <c r="C221" s="1"/>
      <c r="D221" s="1"/>
      <c r="E221" s="1"/>
      <c r="F221" s="1" t="s">
        <v>293</v>
      </c>
      <c r="G221" s="1"/>
      <c r="H221" s="1"/>
      <c r="I221" s="1"/>
      <c r="J221" s="2">
        <v>0</v>
      </c>
      <c r="K221" s="2">
        <v>0</v>
      </c>
      <c r="L221" s="2">
        <f t="shared" si="24"/>
        <v>0</v>
      </c>
      <c r="M221" s="15">
        <f t="shared" si="25"/>
        <v>0</v>
      </c>
    </row>
    <row r="222" spans="1:13" x14ac:dyDescent="0.25">
      <c r="A222" s="1"/>
      <c r="B222" s="1"/>
      <c r="C222" s="1"/>
      <c r="D222" s="1"/>
      <c r="E222" s="1"/>
      <c r="F222" s="1" t="s">
        <v>294</v>
      </c>
      <c r="G222" s="1"/>
      <c r="H222" s="1"/>
      <c r="I222" s="1"/>
      <c r="J222" s="2">
        <v>0</v>
      </c>
      <c r="K222" s="2">
        <v>1250</v>
      </c>
      <c r="L222" s="2">
        <f t="shared" si="24"/>
        <v>-1250</v>
      </c>
      <c r="M222" s="15">
        <f t="shared" si="25"/>
        <v>0</v>
      </c>
    </row>
    <row r="223" spans="1:13" x14ac:dyDescent="0.25">
      <c r="A223" s="1"/>
      <c r="B223" s="1"/>
      <c r="C223" s="1"/>
      <c r="D223" s="1"/>
      <c r="E223" s="1"/>
      <c r="F223" s="1" t="s">
        <v>295</v>
      </c>
      <c r="G223" s="1"/>
      <c r="H223" s="1"/>
      <c r="I223" s="1"/>
      <c r="J223" s="2">
        <v>0</v>
      </c>
      <c r="K223" s="2">
        <v>1117.72</v>
      </c>
      <c r="L223" s="2">
        <f t="shared" si="24"/>
        <v>-1117.72</v>
      </c>
      <c r="M223" s="15">
        <f t="shared" si="25"/>
        <v>0</v>
      </c>
    </row>
    <row r="224" spans="1:13" x14ac:dyDescent="0.25">
      <c r="A224" s="1"/>
      <c r="B224" s="1"/>
      <c r="C224" s="1"/>
      <c r="D224" s="1"/>
      <c r="E224" s="1"/>
      <c r="F224" s="1" t="s">
        <v>296</v>
      </c>
      <c r="G224" s="1"/>
      <c r="H224" s="1"/>
      <c r="I224" s="1"/>
      <c r="J224" s="2">
        <v>0</v>
      </c>
      <c r="K224" s="2">
        <v>470.84</v>
      </c>
      <c r="L224" s="2">
        <f t="shared" si="24"/>
        <v>-470.84</v>
      </c>
      <c r="M224" s="15">
        <f t="shared" si="25"/>
        <v>0</v>
      </c>
    </row>
    <row r="225" spans="1:13" x14ac:dyDescent="0.25">
      <c r="A225" s="1"/>
      <c r="B225" s="1"/>
      <c r="C225" s="1"/>
      <c r="D225" s="1"/>
      <c r="E225" s="1"/>
      <c r="F225" s="1" t="s">
        <v>297</v>
      </c>
      <c r="G225" s="1"/>
      <c r="H225" s="1"/>
      <c r="I225" s="1"/>
      <c r="J225" s="2">
        <v>64.94</v>
      </c>
      <c r="K225" s="2">
        <v>2250</v>
      </c>
      <c r="L225" s="2">
        <f t="shared" si="24"/>
        <v>-2185.06</v>
      </c>
      <c r="M225" s="15">
        <f t="shared" si="25"/>
        <v>2.886E-2</v>
      </c>
    </row>
    <row r="226" spans="1:13" x14ac:dyDescent="0.25">
      <c r="A226" s="1"/>
      <c r="B226" s="1"/>
      <c r="C226" s="1"/>
      <c r="D226" s="1"/>
      <c r="E226" s="1"/>
      <c r="F226" s="1" t="s">
        <v>298</v>
      </c>
      <c r="G226" s="1"/>
      <c r="H226" s="1"/>
      <c r="I226" s="1"/>
      <c r="J226" s="2"/>
      <c r="K226" s="2"/>
      <c r="L226" s="2"/>
      <c r="M226" s="15"/>
    </row>
    <row r="227" spans="1:13" x14ac:dyDescent="0.25">
      <c r="A227" s="1"/>
      <c r="B227" s="1"/>
      <c r="C227" s="1"/>
      <c r="D227" s="1"/>
      <c r="E227" s="1"/>
      <c r="F227" s="1"/>
      <c r="G227" s="1" t="s">
        <v>299</v>
      </c>
      <c r="H227" s="1"/>
      <c r="I227" s="1"/>
      <c r="J227" s="2">
        <v>0</v>
      </c>
      <c r="K227" s="2">
        <v>0</v>
      </c>
      <c r="L227" s="2">
        <f t="shared" ref="L227:L233" si="26">ROUND((J227-K227),5)</f>
        <v>0</v>
      </c>
      <c r="M227" s="15">
        <f t="shared" ref="M227:M233" si="27">ROUND(IF(K227=0, IF(J227=0, 0, 1), J227/K227),5)</f>
        <v>0</v>
      </c>
    </row>
    <row r="228" spans="1:13" ht="15.75" thickBot="1" x14ac:dyDescent="0.3">
      <c r="A228" s="1"/>
      <c r="B228" s="1"/>
      <c r="C228" s="1"/>
      <c r="D228" s="1"/>
      <c r="E228" s="1"/>
      <c r="F228" s="1"/>
      <c r="G228" s="1" t="s">
        <v>300</v>
      </c>
      <c r="H228" s="1"/>
      <c r="I228" s="1"/>
      <c r="J228" s="2">
        <v>0</v>
      </c>
      <c r="K228" s="2">
        <v>0</v>
      </c>
      <c r="L228" s="2">
        <f t="shared" si="26"/>
        <v>0</v>
      </c>
      <c r="M228" s="15">
        <f t="shared" si="27"/>
        <v>0</v>
      </c>
    </row>
    <row r="229" spans="1:13" ht="15.75" thickBot="1" x14ac:dyDescent="0.3">
      <c r="A229" s="1"/>
      <c r="B229" s="1"/>
      <c r="C229" s="1"/>
      <c r="D229" s="1"/>
      <c r="E229" s="1"/>
      <c r="F229" s="1" t="s">
        <v>301</v>
      </c>
      <c r="G229" s="1"/>
      <c r="H229" s="1"/>
      <c r="I229" s="1"/>
      <c r="J229" s="3">
        <f>ROUND(SUM(J226:J228),5)</f>
        <v>0</v>
      </c>
      <c r="K229" s="3">
        <f>ROUND(SUM(K226:K228),5)</f>
        <v>0</v>
      </c>
      <c r="L229" s="3">
        <f t="shared" si="26"/>
        <v>0</v>
      </c>
      <c r="M229" s="16">
        <f t="shared" si="27"/>
        <v>0</v>
      </c>
    </row>
    <row r="230" spans="1:13" x14ac:dyDescent="0.25">
      <c r="A230" s="1"/>
      <c r="B230" s="1"/>
      <c r="C230" s="1"/>
      <c r="D230" s="1"/>
      <c r="E230" s="1" t="s">
        <v>302</v>
      </c>
      <c r="F230" s="1"/>
      <c r="G230" s="1"/>
      <c r="H230" s="1"/>
      <c r="I230" s="1"/>
      <c r="J230" s="2">
        <f>ROUND(SUM(J219:J225)+J229,5)</f>
        <v>2359.92</v>
      </c>
      <c r="K230" s="2">
        <f>ROUND(SUM(K219:K225)+K229,5)</f>
        <v>5963.56</v>
      </c>
      <c r="L230" s="2">
        <f t="shared" si="26"/>
        <v>-3603.64</v>
      </c>
      <c r="M230" s="15">
        <f t="shared" si="27"/>
        <v>0.39572000000000002</v>
      </c>
    </row>
    <row r="231" spans="1:13" ht="15.75" thickBot="1" x14ac:dyDescent="0.3">
      <c r="A231" s="1"/>
      <c r="B231" s="1"/>
      <c r="C231" s="1"/>
      <c r="D231" s="1"/>
      <c r="E231" s="1" t="s">
        <v>303</v>
      </c>
      <c r="F231" s="1"/>
      <c r="G231" s="1"/>
      <c r="H231" s="1"/>
      <c r="I231" s="1"/>
      <c r="J231" s="2">
        <v>6.81</v>
      </c>
      <c r="K231" s="2">
        <v>0</v>
      </c>
      <c r="L231" s="2">
        <f t="shared" si="26"/>
        <v>6.81</v>
      </c>
      <c r="M231" s="15">
        <f t="shared" si="27"/>
        <v>1</v>
      </c>
    </row>
    <row r="232" spans="1:13" ht="15.75" thickBot="1" x14ac:dyDescent="0.3">
      <c r="A232" s="1"/>
      <c r="B232" s="1"/>
      <c r="C232" s="1"/>
      <c r="D232" s="1" t="s">
        <v>304</v>
      </c>
      <c r="E232" s="1"/>
      <c r="F232" s="1"/>
      <c r="G232" s="1"/>
      <c r="H232" s="1"/>
      <c r="I232" s="1"/>
      <c r="J232" s="3">
        <f>ROUND(SUM(J40:J41)+J47+J143+J147+J154+J198+J202+J218+SUM(J230:J231),5)</f>
        <v>131283.25</v>
      </c>
      <c r="K232" s="3">
        <f>ROUND(SUM(K40:K41)+K47+K143+K147+K154+K198+K202+K218+SUM(K230:K231),5)</f>
        <v>127676.24</v>
      </c>
      <c r="L232" s="3">
        <f t="shared" si="26"/>
        <v>3607.01</v>
      </c>
      <c r="M232" s="16">
        <f t="shared" si="27"/>
        <v>1.0282500000000001</v>
      </c>
    </row>
    <row r="233" spans="1:13" x14ac:dyDescent="0.25">
      <c r="A233" s="1"/>
      <c r="B233" s="1" t="s">
        <v>305</v>
      </c>
      <c r="C233" s="1"/>
      <c r="D233" s="1"/>
      <c r="E233" s="1"/>
      <c r="F233" s="1"/>
      <c r="G233" s="1"/>
      <c r="H233" s="1"/>
      <c r="I233" s="1"/>
      <c r="J233" s="2">
        <f>ROUND(J3+J39-J232,5)</f>
        <v>494496.96</v>
      </c>
      <c r="K233" s="2">
        <f>ROUND(K3+K39-K232,5)</f>
        <v>14712.99</v>
      </c>
      <c r="L233" s="2">
        <f t="shared" si="26"/>
        <v>479783.97</v>
      </c>
      <c r="M233" s="15">
        <f t="shared" si="27"/>
        <v>33.609549999999999</v>
      </c>
    </row>
    <row r="234" spans="1:13" x14ac:dyDescent="0.25">
      <c r="A234" s="1"/>
      <c r="B234" s="1" t="s">
        <v>306</v>
      </c>
      <c r="C234" s="1"/>
      <c r="D234" s="1"/>
      <c r="E234" s="1"/>
      <c r="F234" s="1"/>
      <c r="G234" s="1"/>
      <c r="H234" s="1"/>
      <c r="I234" s="1"/>
      <c r="J234" s="2"/>
      <c r="K234" s="2"/>
      <c r="L234" s="2"/>
      <c r="M234" s="15"/>
    </row>
    <row r="235" spans="1:13" x14ac:dyDescent="0.25">
      <c r="A235" s="1"/>
      <c r="B235" s="1"/>
      <c r="C235" s="1" t="s">
        <v>307</v>
      </c>
      <c r="D235" s="1"/>
      <c r="E235" s="1"/>
      <c r="F235" s="1"/>
      <c r="G235" s="1"/>
      <c r="H235" s="1"/>
      <c r="I235" s="1"/>
      <c r="J235" s="2"/>
      <c r="K235" s="2"/>
      <c r="L235" s="2"/>
      <c r="M235" s="15"/>
    </row>
    <row r="236" spans="1:13" x14ac:dyDescent="0.25">
      <c r="A236" s="1"/>
      <c r="B236" s="1"/>
      <c r="C236" s="1"/>
      <c r="D236" s="1" t="s">
        <v>308</v>
      </c>
      <c r="E236" s="1"/>
      <c r="F236" s="1"/>
      <c r="G236" s="1"/>
      <c r="H236" s="1"/>
      <c r="I236" s="1"/>
      <c r="J236" s="2"/>
      <c r="K236" s="2"/>
      <c r="L236" s="2"/>
      <c r="M236" s="15"/>
    </row>
    <row r="237" spans="1:13" x14ac:dyDescent="0.25">
      <c r="A237" s="1"/>
      <c r="B237" s="1"/>
      <c r="C237" s="1"/>
      <c r="D237" s="1"/>
      <c r="E237" s="1" t="s">
        <v>309</v>
      </c>
      <c r="F237" s="1"/>
      <c r="G237" s="1"/>
      <c r="H237" s="1"/>
      <c r="I237" s="1"/>
      <c r="J237" s="2"/>
      <c r="K237" s="2"/>
      <c r="L237" s="2"/>
      <c r="M237" s="15"/>
    </row>
    <row r="238" spans="1:13" x14ac:dyDescent="0.25">
      <c r="A238" s="1"/>
      <c r="B238" s="1"/>
      <c r="C238" s="1"/>
      <c r="D238" s="1"/>
      <c r="E238" s="1"/>
      <c r="F238" s="1" t="s">
        <v>310</v>
      </c>
      <c r="G238" s="1"/>
      <c r="H238" s="1"/>
      <c r="I238" s="1"/>
      <c r="J238" s="2">
        <v>0</v>
      </c>
      <c r="K238" s="2">
        <v>166.67</v>
      </c>
      <c r="L238" s="2">
        <f t="shared" ref="L238:L245" si="28">ROUND((J238-K238),5)</f>
        <v>-166.67</v>
      </c>
      <c r="M238" s="15">
        <f t="shared" ref="M238:M245" si="29">ROUND(IF(K238=0, IF(J238=0, 0, 1), J238/K238),5)</f>
        <v>0</v>
      </c>
    </row>
    <row r="239" spans="1:13" x14ac:dyDescent="0.25">
      <c r="A239" s="1"/>
      <c r="B239" s="1"/>
      <c r="C239" s="1"/>
      <c r="D239" s="1"/>
      <c r="E239" s="1"/>
      <c r="F239" s="1" t="s">
        <v>311</v>
      </c>
      <c r="G239" s="1"/>
      <c r="H239" s="1"/>
      <c r="I239" s="1"/>
      <c r="J239" s="2">
        <v>0</v>
      </c>
      <c r="K239" s="2">
        <v>0</v>
      </c>
      <c r="L239" s="2">
        <f t="shared" si="28"/>
        <v>0</v>
      </c>
      <c r="M239" s="15">
        <f t="shared" si="29"/>
        <v>0</v>
      </c>
    </row>
    <row r="240" spans="1:13" x14ac:dyDescent="0.25">
      <c r="A240" s="1"/>
      <c r="B240" s="1"/>
      <c r="C240" s="1"/>
      <c r="D240" s="1"/>
      <c r="E240" s="1"/>
      <c r="F240" s="1" t="s">
        <v>312</v>
      </c>
      <c r="G240" s="1"/>
      <c r="H240" s="1"/>
      <c r="I240" s="1"/>
      <c r="J240" s="2">
        <v>0</v>
      </c>
      <c r="K240" s="2">
        <v>0</v>
      </c>
      <c r="L240" s="2">
        <f t="shared" si="28"/>
        <v>0</v>
      </c>
      <c r="M240" s="15">
        <f t="shared" si="29"/>
        <v>0</v>
      </c>
    </row>
    <row r="241" spans="1:13" x14ac:dyDescent="0.25">
      <c r="A241" s="1"/>
      <c r="B241" s="1"/>
      <c r="C241" s="1"/>
      <c r="D241" s="1"/>
      <c r="E241" s="1"/>
      <c r="F241" s="1" t="s">
        <v>313</v>
      </c>
      <c r="G241" s="1"/>
      <c r="H241" s="1"/>
      <c r="I241" s="1"/>
      <c r="J241" s="2">
        <v>0</v>
      </c>
      <c r="K241" s="2">
        <v>0</v>
      </c>
      <c r="L241" s="2">
        <f t="shared" si="28"/>
        <v>0</v>
      </c>
      <c r="M241" s="15">
        <f t="shared" si="29"/>
        <v>0</v>
      </c>
    </row>
    <row r="242" spans="1:13" x14ac:dyDescent="0.25">
      <c r="A242" s="1"/>
      <c r="B242" s="1"/>
      <c r="C242" s="1"/>
      <c r="D242" s="1"/>
      <c r="E242" s="1"/>
      <c r="F242" s="1" t="s">
        <v>314</v>
      </c>
      <c r="G242" s="1"/>
      <c r="H242" s="1"/>
      <c r="I242" s="1"/>
      <c r="J242" s="2">
        <v>50</v>
      </c>
      <c r="K242" s="2">
        <v>0</v>
      </c>
      <c r="L242" s="2">
        <f t="shared" si="28"/>
        <v>50</v>
      </c>
      <c r="M242" s="15">
        <f t="shared" si="29"/>
        <v>1</v>
      </c>
    </row>
    <row r="243" spans="1:13" ht="15.75" thickBot="1" x14ac:dyDescent="0.3">
      <c r="A243" s="1"/>
      <c r="B243" s="1"/>
      <c r="C243" s="1"/>
      <c r="D243" s="1"/>
      <c r="E243" s="1"/>
      <c r="F243" s="1" t="s">
        <v>315</v>
      </c>
      <c r="G243" s="1"/>
      <c r="H243" s="1"/>
      <c r="I243" s="1"/>
      <c r="J243" s="8">
        <v>0</v>
      </c>
      <c r="K243" s="8">
        <v>0</v>
      </c>
      <c r="L243" s="8">
        <f t="shared" si="28"/>
        <v>0</v>
      </c>
      <c r="M243" s="17">
        <f t="shared" si="29"/>
        <v>0</v>
      </c>
    </row>
    <row r="244" spans="1:13" x14ac:dyDescent="0.25">
      <c r="A244" s="1"/>
      <c r="B244" s="1"/>
      <c r="C244" s="1"/>
      <c r="D244" s="1"/>
      <c r="E244" s="1" t="s">
        <v>316</v>
      </c>
      <c r="F244" s="1"/>
      <c r="G244" s="1"/>
      <c r="H244" s="1"/>
      <c r="I244" s="1"/>
      <c r="J244" s="2">
        <f>ROUND(SUM(J237:J243),5)</f>
        <v>50</v>
      </c>
      <c r="K244" s="2">
        <f>ROUND(SUM(K237:K243),5)</f>
        <v>166.67</v>
      </c>
      <c r="L244" s="2">
        <f t="shared" si="28"/>
        <v>-116.67</v>
      </c>
      <c r="M244" s="15">
        <f t="shared" si="29"/>
        <v>0.29998999999999998</v>
      </c>
    </row>
    <row r="245" spans="1:13" x14ac:dyDescent="0.25">
      <c r="A245" s="1"/>
      <c r="B245" s="1"/>
      <c r="C245" s="1"/>
      <c r="D245" s="1"/>
      <c r="E245" s="1" t="s">
        <v>317</v>
      </c>
      <c r="F245" s="1"/>
      <c r="G245" s="1"/>
      <c r="H245" s="1"/>
      <c r="I245" s="1"/>
      <c r="J245" s="2">
        <v>0</v>
      </c>
      <c r="K245" s="2">
        <v>0</v>
      </c>
      <c r="L245" s="2">
        <f t="shared" si="28"/>
        <v>0</v>
      </c>
      <c r="M245" s="15">
        <f t="shared" si="29"/>
        <v>0</v>
      </c>
    </row>
    <row r="246" spans="1:13" x14ac:dyDescent="0.25">
      <c r="A246" s="1"/>
      <c r="B246" s="1"/>
      <c r="C246" s="1"/>
      <c r="D246" s="1"/>
      <c r="E246" s="1" t="s">
        <v>318</v>
      </c>
      <c r="F246" s="1"/>
      <c r="G246" s="1"/>
      <c r="H246" s="1"/>
      <c r="I246" s="1"/>
      <c r="J246" s="2"/>
      <c r="K246" s="2"/>
      <c r="L246" s="2"/>
      <c r="M246" s="15"/>
    </row>
    <row r="247" spans="1:13" x14ac:dyDescent="0.25">
      <c r="A247" s="1"/>
      <c r="B247" s="1"/>
      <c r="C247" s="1"/>
      <c r="D247" s="1"/>
      <c r="E247" s="1"/>
      <c r="F247" s="1" t="s">
        <v>319</v>
      </c>
      <c r="G247" s="1"/>
      <c r="H247" s="1"/>
      <c r="I247" s="1"/>
      <c r="J247" s="2">
        <v>0</v>
      </c>
      <c r="K247" s="2">
        <v>0</v>
      </c>
      <c r="L247" s="2">
        <f t="shared" ref="L247:L252" si="30">ROUND((J247-K247),5)</f>
        <v>0</v>
      </c>
      <c r="M247" s="15">
        <f t="shared" ref="M247:M252" si="31">ROUND(IF(K247=0, IF(J247=0, 0, 1), J247/K247),5)</f>
        <v>0</v>
      </c>
    </row>
    <row r="248" spans="1:13" x14ac:dyDescent="0.25">
      <c r="A248" s="1"/>
      <c r="B248" s="1"/>
      <c r="C248" s="1"/>
      <c r="D248" s="1"/>
      <c r="E248" s="1"/>
      <c r="F248" s="1" t="s">
        <v>320</v>
      </c>
      <c r="G248" s="1"/>
      <c r="H248" s="1"/>
      <c r="I248" s="1"/>
      <c r="J248" s="2">
        <v>0</v>
      </c>
      <c r="K248" s="2">
        <v>0</v>
      </c>
      <c r="L248" s="2">
        <f t="shared" si="30"/>
        <v>0</v>
      </c>
      <c r="M248" s="15">
        <f t="shared" si="31"/>
        <v>0</v>
      </c>
    </row>
    <row r="249" spans="1:13" x14ac:dyDescent="0.25">
      <c r="A249" s="1"/>
      <c r="B249" s="1"/>
      <c r="C249" s="1"/>
      <c r="D249" s="1"/>
      <c r="E249" s="1"/>
      <c r="F249" s="1" t="s">
        <v>321</v>
      </c>
      <c r="G249" s="1"/>
      <c r="H249" s="1"/>
      <c r="I249" s="1"/>
      <c r="J249" s="2">
        <v>0</v>
      </c>
      <c r="K249" s="2">
        <v>0</v>
      </c>
      <c r="L249" s="2">
        <f t="shared" si="30"/>
        <v>0</v>
      </c>
      <c r="M249" s="15">
        <f t="shared" si="31"/>
        <v>0</v>
      </c>
    </row>
    <row r="250" spans="1:13" ht="15.75" thickBot="1" x14ac:dyDescent="0.3">
      <c r="A250" s="1"/>
      <c r="B250" s="1"/>
      <c r="C250" s="1"/>
      <c r="D250" s="1"/>
      <c r="E250" s="1"/>
      <c r="F250" s="1" t="s">
        <v>322</v>
      </c>
      <c r="G250" s="1"/>
      <c r="H250" s="1"/>
      <c r="I250" s="1"/>
      <c r="J250" s="8">
        <v>0</v>
      </c>
      <c r="K250" s="8">
        <v>0</v>
      </c>
      <c r="L250" s="8">
        <f t="shared" si="30"/>
        <v>0</v>
      </c>
      <c r="M250" s="17">
        <f t="shared" si="31"/>
        <v>0</v>
      </c>
    </row>
    <row r="251" spans="1:13" x14ac:dyDescent="0.25">
      <c r="A251" s="1"/>
      <c r="B251" s="1"/>
      <c r="C251" s="1"/>
      <c r="D251" s="1"/>
      <c r="E251" s="1" t="s">
        <v>323</v>
      </c>
      <c r="F251" s="1"/>
      <c r="G251" s="1"/>
      <c r="H251" s="1"/>
      <c r="I251" s="1"/>
      <c r="J251" s="2">
        <f>ROUND(SUM(J246:J250),5)</f>
        <v>0</v>
      </c>
      <c r="K251" s="2">
        <f>ROUND(SUM(K246:K250),5)</f>
        <v>0</v>
      </c>
      <c r="L251" s="2">
        <f t="shared" si="30"/>
        <v>0</v>
      </c>
      <c r="M251" s="15">
        <f t="shared" si="31"/>
        <v>0</v>
      </c>
    </row>
    <row r="252" spans="1:13" x14ac:dyDescent="0.25">
      <c r="A252" s="1"/>
      <c r="B252" s="1"/>
      <c r="C252" s="1"/>
      <c r="D252" s="1"/>
      <c r="E252" s="1" t="s">
        <v>324</v>
      </c>
      <c r="F252" s="1"/>
      <c r="G252" s="1"/>
      <c r="H252" s="1"/>
      <c r="I252" s="1"/>
      <c r="J252" s="2">
        <v>0</v>
      </c>
      <c r="K252" s="2">
        <v>0</v>
      </c>
      <c r="L252" s="2">
        <f t="shared" si="30"/>
        <v>0</v>
      </c>
      <c r="M252" s="15">
        <f t="shared" si="31"/>
        <v>0</v>
      </c>
    </row>
    <row r="253" spans="1:13" x14ac:dyDescent="0.25">
      <c r="A253" s="1"/>
      <c r="B253" s="1"/>
      <c r="C253" s="1"/>
      <c r="D253" s="1"/>
      <c r="E253" s="1" t="s">
        <v>325</v>
      </c>
      <c r="F253" s="1"/>
      <c r="G253" s="1"/>
      <c r="H253" s="1"/>
      <c r="I253" s="1"/>
      <c r="J253" s="2"/>
      <c r="K253" s="2"/>
      <c r="L253" s="2"/>
      <c r="M253" s="15"/>
    </row>
    <row r="254" spans="1:13" x14ac:dyDescent="0.25">
      <c r="A254" s="1"/>
      <c r="B254" s="1"/>
      <c r="C254" s="1"/>
      <c r="D254" s="1"/>
      <c r="E254" s="1"/>
      <c r="F254" s="1" t="s">
        <v>326</v>
      </c>
      <c r="G254" s="1"/>
      <c r="H254" s="1"/>
      <c r="I254" s="1"/>
      <c r="J254" s="2">
        <v>0</v>
      </c>
      <c r="K254" s="2">
        <v>0</v>
      </c>
      <c r="L254" s="2">
        <f t="shared" ref="L254:L267" si="32">ROUND((J254-K254),5)</f>
        <v>0</v>
      </c>
      <c r="M254" s="15">
        <f t="shared" ref="M254:M267" si="33">ROUND(IF(K254=0, IF(J254=0, 0, 1), J254/K254),5)</f>
        <v>0</v>
      </c>
    </row>
    <row r="255" spans="1:13" x14ac:dyDescent="0.25">
      <c r="A255" s="1"/>
      <c r="B255" s="1"/>
      <c r="C255" s="1"/>
      <c r="D255" s="1"/>
      <c r="E255" s="1"/>
      <c r="F255" s="1" t="s">
        <v>327</v>
      </c>
      <c r="G255" s="1"/>
      <c r="H255" s="1"/>
      <c r="I255" s="1"/>
      <c r="J255" s="2">
        <v>0</v>
      </c>
      <c r="K255" s="2">
        <v>0</v>
      </c>
      <c r="L255" s="2">
        <f t="shared" si="32"/>
        <v>0</v>
      </c>
      <c r="M255" s="15">
        <f t="shared" si="33"/>
        <v>0</v>
      </c>
    </row>
    <row r="256" spans="1:13" x14ac:dyDescent="0.25">
      <c r="A256" s="1"/>
      <c r="B256" s="1"/>
      <c r="C256" s="1"/>
      <c r="D256" s="1"/>
      <c r="E256" s="1"/>
      <c r="F256" s="1" t="s">
        <v>328</v>
      </c>
      <c r="G256" s="1"/>
      <c r="H256" s="1"/>
      <c r="I256" s="1"/>
      <c r="J256" s="2">
        <v>0</v>
      </c>
      <c r="K256" s="2">
        <v>0</v>
      </c>
      <c r="L256" s="2">
        <f t="shared" si="32"/>
        <v>0</v>
      </c>
      <c r="M256" s="15">
        <f t="shared" si="33"/>
        <v>0</v>
      </c>
    </row>
    <row r="257" spans="1:13" x14ac:dyDescent="0.25">
      <c r="A257" s="1"/>
      <c r="B257" s="1"/>
      <c r="C257" s="1"/>
      <c r="D257" s="1"/>
      <c r="E257" s="1"/>
      <c r="F257" s="1" t="s">
        <v>329</v>
      </c>
      <c r="G257" s="1"/>
      <c r="H257" s="1"/>
      <c r="I257" s="1"/>
      <c r="J257" s="2">
        <v>0</v>
      </c>
      <c r="K257" s="2">
        <v>0</v>
      </c>
      <c r="L257" s="2">
        <f t="shared" si="32"/>
        <v>0</v>
      </c>
      <c r="M257" s="15">
        <f t="shared" si="33"/>
        <v>0</v>
      </c>
    </row>
    <row r="258" spans="1:13" x14ac:dyDescent="0.25">
      <c r="A258" s="1"/>
      <c r="B258" s="1"/>
      <c r="C258" s="1"/>
      <c r="D258" s="1"/>
      <c r="E258" s="1"/>
      <c r="F258" s="1" t="s">
        <v>330</v>
      </c>
      <c r="G258" s="1"/>
      <c r="H258" s="1"/>
      <c r="I258" s="1"/>
      <c r="J258" s="2">
        <v>0</v>
      </c>
      <c r="K258" s="2">
        <v>0</v>
      </c>
      <c r="L258" s="2">
        <f t="shared" si="32"/>
        <v>0</v>
      </c>
      <c r="M258" s="15">
        <f t="shared" si="33"/>
        <v>0</v>
      </c>
    </row>
    <row r="259" spans="1:13" x14ac:dyDescent="0.25">
      <c r="A259" s="1"/>
      <c r="B259" s="1"/>
      <c r="C259" s="1"/>
      <c r="D259" s="1"/>
      <c r="E259" s="1"/>
      <c r="F259" s="1" t="s">
        <v>331</v>
      </c>
      <c r="G259" s="1"/>
      <c r="H259" s="1"/>
      <c r="I259" s="1"/>
      <c r="J259" s="2">
        <v>0</v>
      </c>
      <c r="K259" s="2">
        <v>0</v>
      </c>
      <c r="L259" s="2">
        <f t="shared" si="32"/>
        <v>0</v>
      </c>
      <c r="M259" s="15">
        <f t="shared" si="33"/>
        <v>0</v>
      </c>
    </row>
    <row r="260" spans="1:13" x14ac:dyDescent="0.25">
      <c r="A260" s="1"/>
      <c r="B260" s="1"/>
      <c r="C260" s="1"/>
      <c r="D260" s="1"/>
      <c r="E260" s="1"/>
      <c r="F260" s="1" t="s">
        <v>332</v>
      </c>
      <c r="G260" s="1"/>
      <c r="H260" s="1"/>
      <c r="I260" s="1"/>
      <c r="J260" s="2">
        <v>0</v>
      </c>
      <c r="K260" s="2">
        <v>0</v>
      </c>
      <c r="L260" s="2">
        <f t="shared" si="32"/>
        <v>0</v>
      </c>
      <c r="M260" s="15">
        <f t="shared" si="33"/>
        <v>0</v>
      </c>
    </row>
    <row r="261" spans="1:13" x14ac:dyDescent="0.25">
      <c r="A261" s="1"/>
      <c r="B261" s="1"/>
      <c r="C261" s="1"/>
      <c r="D261" s="1"/>
      <c r="E261" s="1"/>
      <c r="F261" s="1" t="s">
        <v>333</v>
      </c>
      <c r="G261" s="1"/>
      <c r="H261" s="1"/>
      <c r="I261" s="1"/>
      <c r="J261" s="2">
        <v>0</v>
      </c>
      <c r="K261" s="2">
        <v>0</v>
      </c>
      <c r="L261" s="2">
        <f t="shared" si="32"/>
        <v>0</v>
      </c>
      <c r="M261" s="15">
        <f t="shared" si="33"/>
        <v>0</v>
      </c>
    </row>
    <row r="262" spans="1:13" x14ac:dyDescent="0.25">
      <c r="A262" s="1"/>
      <c r="B262" s="1"/>
      <c r="C262" s="1"/>
      <c r="D262" s="1"/>
      <c r="E262" s="1"/>
      <c r="F262" s="1" t="s">
        <v>334</v>
      </c>
      <c r="G262" s="1"/>
      <c r="H262" s="1"/>
      <c r="I262" s="1"/>
      <c r="J262" s="2">
        <v>0</v>
      </c>
      <c r="K262" s="2">
        <v>0</v>
      </c>
      <c r="L262" s="2">
        <f t="shared" si="32"/>
        <v>0</v>
      </c>
      <c r="M262" s="15">
        <f t="shared" si="33"/>
        <v>0</v>
      </c>
    </row>
    <row r="263" spans="1:13" x14ac:dyDescent="0.25">
      <c r="A263" s="1"/>
      <c r="B263" s="1"/>
      <c r="C263" s="1"/>
      <c r="D263" s="1"/>
      <c r="E263" s="1"/>
      <c r="F263" s="1" t="s">
        <v>335</v>
      </c>
      <c r="G263" s="1"/>
      <c r="H263" s="1"/>
      <c r="I263" s="1"/>
      <c r="J263" s="2">
        <v>0</v>
      </c>
      <c r="K263" s="2">
        <v>0</v>
      </c>
      <c r="L263" s="2">
        <f t="shared" si="32"/>
        <v>0</v>
      </c>
      <c r="M263" s="15">
        <f t="shared" si="33"/>
        <v>0</v>
      </c>
    </row>
    <row r="264" spans="1:13" ht="15.75" thickBot="1" x14ac:dyDescent="0.3">
      <c r="A264" s="1"/>
      <c r="B264" s="1"/>
      <c r="C264" s="1"/>
      <c r="D264" s="1"/>
      <c r="E264" s="1"/>
      <c r="F264" s="1" t="s">
        <v>336</v>
      </c>
      <c r="G264" s="1"/>
      <c r="H264" s="1"/>
      <c r="I264" s="1"/>
      <c r="J264" s="2">
        <v>0</v>
      </c>
      <c r="K264" s="2">
        <v>0</v>
      </c>
      <c r="L264" s="2">
        <f t="shared" si="32"/>
        <v>0</v>
      </c>
      <c r="M264" s="15">
        <f t="shared" si="33"/>
        <v>0</v>
      </c>
    </row>
    <row r="265" spans="1:13" ht="15.75" thickBot="1" x14ac:dyDescent="0.3">
      <c r="A265" s="1"/>
      <c r="B265" s="1"/>
      <c r="C265" s="1"/>
      <c r="D265" s="1"/>
      <c r="E265" s="1" t="s">
        <v>337</v>
      </c>
      <c r="F265" s="1"/>
      <c r="G265" s="1"/>
      <c r="H265" s="1"/>
      <c r="I265" s="1"/>
      <c r="J265" s="4">
        <f>ROUND(SUM(J253:J264),5)</f>
        <v>0</v>
      </c>
      <c r="K265" s="4">
        <f>ROUND(SUM(K253:K264),5)</f>
        <v>0</v>
      </c>
      <c r="L265" s="4">
        <f t="shared" si="32"/>
        <v>0</v>
      </c>
      <c r="M265" s="18">
        <f t="shared" si="33"/>
        <v>0</v>
      </c>
    </row>
    <row r="266" spans="1:13" ht="15.75" thickBot="1" x14ac:dyDescent="0.3">
      <c r="A266" s="1"/>
      <c r="B266" s="1"/>
      <c r="C266" s="1"/>
      <c r="D266" s="1" t="s">
        <v>338</v>
      </c>
      <c r="E266" s="1"/>
      <c r="F266" s="1"/>
      <c r="G266" s="1"/>
      <c r="H266" s="1"/>
      <c r="I266" s="1"/>
      <c r="J266" s="3">
        <f>ROUND(J236+SUM(J244:J245)+SUM(J251:J252)+J265,5)</f>
        <v>50</v>
      </c>
      <c r="K266" s="3">
        <f>ROUND(K236+SUM(K244:K245)+SUM(K251:K252)+K265,5)</f>
        <v>166.67</v>
      </c>
      <c r="L266" s="3">
        <f t="shared" si="32"/>
        <v>-116.67</v>
      </c>
      <c r="M266" s="16">
        <f t="shared" si="33"/>
        <v>0.29998999999999998</v>
      </c>
    </row>
    <row r="267" spans="1:13" x14ac:dyDescent="0.25">
      <c r="A267" s="1"/>
      <c r="B267" s="1"/>
      <c r="C267" s="1" t="s">
        <v>339</v>
      </c>
      <c r="D267" s="1"/>
      <c r="E267" s="1"/>
      <c r="F267" s="1"/>
      <c r="G267" s="1"/>
      <c r="H267" s="1"/>
      <c r="I267" s="1"/>
      <c r="J267" s="2">
        <f>ROUND(J235+J266,5)</f>
        <v>50</v>
      </c>
      <c r="K267" s="2">
        <f>ROUND(K235+K266,5)</f>
        <v>166.67</v>
      </c>
      <c r="L267" s="2">
        <f t="shared" si="32"/>
        <v>-116.67</v>
      </c>
      <c r="M267" s="15">
        <f t="shared" si="33"/>
        <v>0.29998999999999998</v>
      </c>
    </row>
    <row r="268" spans="1:13" x14ac:dyDescent="0.25">
      <c r="A268" s="1"/>
      <c r="B268" s="1"/>
      <c r="C268" s="1" t="s">
        <v>340</v>
      </c>
      <c r="D268" s="1"/>
      <c r="E268" s="1"/>
      <c r="F268" s="1"/>
      <c r="G268" s="1"/>
      <c r="H268" s="1"/>
      <c r="I268" s="1"/>
      <c r="J268" s="2"/>
      <c r="K268" s="2"/>
      <c r="L268" s="2"/>
      <c r="M268" s="15"/>
    </row>
    <row r="269" spans="1:13" x14ac:dyDescent="0.25">
      <c r="A269" s="1"/>
      <c r="B269" s="1"/>
      <c r="C269" s="1"/>
      <c r="D269" s="1" t="s">
        <v>341</v>
      </c>
      <c r="E269" s="1"/>
      <c r="F269" s="1"/>
      <c r="G269" s="1"/>
      <c r="H269" s="1"/>
      <c r="I269" s="1"/>
      <c r="J269" s="2">
        <v>0</v>
      </c>
      <c r="K269" s="2">
        <v>0</v>
      </c>
      <c r="L269" s="2">
        <f>ROUND((J269-K269),5)</f>
        <v>0</v>
      </c>
      <c r="M269" s="15">
        <f>ROUND(IF(K269=0, IF(J269=0, 0, 1), J269/K269),5)</f>
        <v>0</v>
      </c>
    </row>
    <row r="270" spans="1:13" x14ac:dyDescent="0.25">
      <c r="A270" s="1"/>
      <c r="B270" s="1"/>
      <c r="C270" s="1"/>
      <c r="D270" s="1" t="s">
        <v>342</v>
      </c>
      <c r="E270" s="1"/>
      <c r="F270" s="1"/>
      <c r="G270" s="1"/>
      <c r="H270" s="1"/>
      <c r="I270" s="1"/>
      <c r="J270" s="2"/>
      <c r="K270" s="2"/>
      <c r="L270" s="2"/>
      <c r="M270" s="15"/>
    </row>
    <row r="271" spans="1:13" x14ac:dyDescent="0.25">
      <c r="A271" s="1"/>
      <c r="B271" s="1"/>
      <c r="C271" s="1"/>
      <c r="D271" s="1"/>
      <c r="E271" s="1" t="s">
        <v>343</v>
      </c>
      <c r="F271" s="1"/>
      <c r="G271" s="1"/>
      <c r="H271" s="1"/>
      <c r="I271" s="1"/>
      <c r="J271" s="2">
        <v>58.89</v>
      </c>
      <c r="K271" s="2"/>
      <c r="L271" s="2"/>
      <c r="M271" s="15"/>
    </row>
    <row r="272" spans="1:13" x14ac:dyDescent="0.25">
      <c r="A272" s="1"/>
      <c r="B272" s="1"/>
      <c r="C272" s="1"/>
      <c r="D272" s="1"/>
      <c r="E272" s="1" t="s">
        <v>344</v>
      </c>
      <c r="F272" s="1"/>
      <c r="G272" s="1"/>
      <c r="H272" s="1"/>
      <c r="I272" s="1"/>
      <c r="J272" s="2">
        <v>99.97</v>
      </c>
      <c r="K272" s="2"/>
      <c r="L272" s="2"/>
      <c r="M272" s="15"/>
    </row>
    <row r="273" spans="1:13" x14ac:dyDescent="0.25">
      <c r="A273" s="1"/>
      <c r="B273" s="1"/>
      <c r="C273" s="1"/>
      <c r="D273" s="1"/>
      <c r="E273" s="1" t="s">
        <v>345</v>
      </c>
      <c r="F273" s="1"/>
      <c r="G273" s="1"/>
      <c r="H273" s="1"/>
      <c r="I273" s="1"/>
      <c r="J273" s="2"/>
      <c r="K273" s="2"/>
      <c r="L273" s="2"/>
      <c r="M273" s="15"/>
    </row>
    <row r="274" spans="1:13" ht="15.75" thickBot="1" x14ac:dyDescent="0.3">
      <c r="A274" s="1"/>
      <c r="B274" s="1"/>
      <c r="C274" s="1"/>
      <c r="D274" s="1"/>
      <c r="E274" s="1"/>
      <c r="F274" s="1" t="s">
        <v>346</v>
      </c>
      <c r="G274" s="1"/>
      <c r="H274" s="1"/>
      <c r="I274" s="1"/>
      <c r="J274" s="8">
        <v>0</v>
      </c>
      <c r="K274" s="2"/>
      <c r="L274" s="2"/>
      <c r="M274" s="15"/>
    </row>
    <row r="275" spans="1:13" x14ac:dyDescent="0.25">
      <c r="A275" s="1"/>
      <c r="B275" s="1"/>
      <c r="C275" s="1"/>
      <c r="D275" s="1"/>
      <c r="E275" s="1" t="s">
        <v>347</v>
      </c>
      <c r="F275" s="1"/>
      <c r="G275" s="1"/>
      <c r="H275" s="1"/>
      <c r="I275" s="1"/>
      <c r="J275" s="2">
        <f>ROUND(SUM(J273:J274),5)</f>
        <v>0</v>
      </c>
      <c r="K275" s="2"/>
      <c r="L275" s="2"/>
      <c r="M275" s="15"/>
    </row>
    <row r="276" spans="1:13" ht="15.75" thickBot="1" x14ac:dyDescent="0.3">
      <c r="A276" s="1"/>
      <c r="B276" s="1"/>
      <c r="C276" s="1"/>
      <c r="D276" s="1"/>
      <c r="E276" s="1" t="s">
        <v>348</v>
      </c>
      <c r="F276" s="1"/>
      <c r="G276" s="1"/>
      <c r="H276" s="1"/>
      <c r="I276" s="1"/>
      <c r="J276" s="8">
        <v>-22.95</v>
      </c>
      <c r="K276" s="2"/>
      <c r="L276" s="2"/>
      <c r="M276" s="15"/>
    </row>
    <row r="277" spans="1:13" x14ac:dyDescent="0.25">
      <c r="A277" s="1"/>
      <c r="B277" s="1"/>
      <c r="C277" s="1"/>
      <c r="D277" s="1" t="s">
        <v>349</v>
      </c>
      <c r="E277" s="1"/>
      <c r="F277" s="1"/>
      <c r="G277" s="1"/>
      <c r="H277" s="1"/>
      <c r="I277" s="1"/>
      <c r="J277" s="2">
        <f>ROUND(SUM(J270:J272)+SUM(J275:J276),5)</f>
        <v>135.91</v>
      </c>
      <c r="K277" s="2"/>
      <c r="L277" s="2"/>
      <c r="M277" s="15"/>
    </row>
    <row r="278" spans="1:13" x14ac:dyDescent="0.25">
      <c r="A278" s="1"/>
      <c r="B278" s="1"/>
      <c r="C278" s="1"/>
      <c r="D278" s="1" t="s">
        <v>350</v>
      </c>
      <c r="E278" s="1"/>
      <c r="F278" s="1"/>
      <c r="G278" s="1"/>
      <c r="H278" s="1"/>
      <c r="I278" s="1"/>
      <c r="J278" s="2"/>
      <c r="K278" s="2"/>
      <c r="L278" s="2"/>
      <c r="M278" s="15"/>
    </row>
    <row r="279" spans="1:13" x14ac:dyDescent="0.25">
      <c r="A279" s="1"/>
      <c r="B279" s="1"/>
      <c r="C279" s="1"/>
      <c r="D279" s="1"/>
      <c r="E279" s="1" t="s">
        <v>351</v>
      </c>
      <c r="F279" s="1"/>
      <c r="G279" s="1"/>
      <c r="H279" s="1"/>
      <c r="I279" s="1"/>
      <c r="J279" s="2">
        <v>0</v>
      </c>
      <c r="K279" s="2">
        <v>0</v>
      </c>
      <c r="L279" s="2">
        <f t="shared" ref="L279:L288" si="34">ROUND((J279-K279),5)</f>
        <v>0</v>
      </c>
      <c r="M279" s="15">
        <f t="shared" ref="M279:M288" si="35">ROUND(IF(K279=0, IF(J279=0, 0, 1), J279/K279),5)</f>
        <v>0</v>
      </c>
    </row>
    <row r="280" spans="1:13" x14ac:dyDescent="0.25">
      <c r="A280" s="1"/>
      <c r="B280" s="1"/>
      <c r="C280" s="1"/>
      <c r="D280" s="1"/>
      <c r="E280" s="1" t="s">
        <v>352</v>
      </c>
      <c r="F280" s="1"/>
      <c r="G280" s="1"/>
      <c r="H280" s="1"/>
      <c r="I280" s="1"/>
      <c r="J280" s="2">
        <v>0</v>
      </c>
      <c r="K280" s="2">
        <v>0</v>
      </c>
      <c r="L280" s="2">
        <f t="shared" si="34"/>
        <v>0</v>
      </c>
      <c r="M280" s="15">
        <f t="shared" si="35"/>
        <v>0</v>
      </c>
    </row>
    <row r="281" spans="1:13" x14ac:dyDescent="0.25">
      <c r="A281" s="1"/>
      <c r="B281" s="1"/>
      <c r="C281" s="1"/>
      <c r="D281" s="1"/>
      <c r="E281" s="1" t="s">
        <v>353</v>
      </c>
      <c r="F281" s="1"/>
      <c r="G281" s="1"/>
      <c r="H281" s="1"/>
      <c r="I281" s="1"/>
      <c r="J281" s="2">
        <v>0</v>
      </c>
      <c r="K281" s="2">
        <v>0</v>
      </c>
      <c r="L281" s="2">
        <f t="shared" si="34"/>
        <v>0</v>
      </c>
      <c r="M281" s="15">
        <f t="shared" si="35"/>
        <v>0</v>
      </c>
    </row>
    <row r="282" spans="1:13" x14ac:dyDescent="0.25">
      <c r="A282" s="1"/>
      <c r="B282" s="1"/>
      <c r="C282" s="1"/>
      <c r="D282" s="1"/>
      <c r="E282" s="1" t="s">
        <v>354</v>
      </c>
      <c r="F282" s="1"/>
      <c r="G282" s="1"/>
      <c r="H282" s="1"/>
      <c r="I282" s="1"/>
      <c r="J282" s="2">
        <v>0</v>
      </c>
      <c r="K282" s="2">
        <v>0</v>
      </c>
      <c r="L282" s="2">
        <f t="shared" si="34"/>
        <v>0</v>
      </c>
      <c r="M282" s="15">
        <f t="shared" si="35"/>
        <v>0</v>
      </c>
    </row>
    <row r="283" spans="1:13" x14ac:dyDescent="0.25">
      <c r="A283" s="1"/>
      <c r="B283" s="1"/>
      <c r="C283" s="1"/>
      <c r="D283" s="1"/>
      <c r="E283" s="1" t="s">
        <v>355</v>
      </c>
      <c r="F283" s="1"/>
      <c r="G283" s="1"/>
      <c r="H283" s="1"/>
      <c r="I283" s="1"/>
      <c r="J283" s="2">
        <v>0</v>
      </c>
      <c r="K283" s="2">
        <v>0</v>
      </c>
      <c r="L283" s="2">
        <f t="shared" si="34"/>
        <v>0</v>
      </c>
      <c r="M283" s="15">
        <f t="shared" si="35"/>
        <v>0</v>
      </c>
    </row>
    <row r="284" spans="1:13" ht="15.75" thickBot="1" x14ac:dyDescent="0.3">
      <c r="A284" s="1"/>
      <c r="B284" s="1"/>
      <c r="C284" s="1"/>
      <c r="D284" s="1"/>
      <c r="E284" s="1" t="s">
        <v>356</v>
      </c>
      <c r="F284" s="1"/>
      <c r="G284" s="1"/>
      <c r="H284" s="1"/>
      <c r="I284" s="1"/>
      <c r="J284" s="2">
        <v>0</v>
      </c>
      <c r="K284" s="2">
        <v>0</v>
      </c>
      <c r="L284" s="2">
        <f t="shared" si="34"/>
        <v>0</v>
      </c>
      <c r="M284" s="15">
        <f t="shared" si="35"/>
        <v>0</v>
      </c>
    </row>
    <row r="285" spans="1:13" ht="15.75" thickBot="1" x14ac:dyDescent="0.3">
      <c r="A285" s="1"/>
      <c r="B285" s="1"/>
      <c r="C285" s="1"/>
      <c r="D285" s="1" t="s">
        <v>357</v>
      </c>
      <c r="E285" s="1"/>
      <c r="F285" s="1"/>
      <c r="G285" s="1"/>
      <c r="H285" s="1"/>
      <c r="I285" s="1"/>
      <c r="J285" s="4">
        <f>ROUND(SUM(J278:J284),5)</f>
        <v>0</v>
      </c>
      <c r="K285" s="4">
        <f>ROUND(SUM(K278:K284),5)</f>
        <v>0</v>
      </c>
      <c r="L285" s="4">
        <f t="shared" si="34"/>
        <v>0</v>
      </c>
      <c r="M285" s="18">
        <f t="shared" si="35"/>
        <v>0</v>
      </c>
    </row>
    <row r="286" spans="1:13" ht="15.75" thickBot="1" x14ac:dyDescent="0.3">
      <c r="A286" s="1"/>
      <c r="B286" s="1"/>
      <c r="C286" s="1" t="s">
        <v>358</v>
      </c>
      <c r="D286" s="1"/>
      <c r="E286" s="1"/>
      <c r="F286" s="1"/>
      <c r="G286" s="1"/>
      <c r="H286" s="1"/>
      <c r="I286" s="1"/>
      <c r="J286" s="4">
        <f>ROUND(SUM(J268:J269)+J277+J285,5)</f>
        <v>135.91</v>
      </c>
      <c r="K286" s="4">
        <f>ROUND(SUM(K268:K269)+K277+K285,5)</f>
        <v>0</v>
      </c>
      <c r="L286" s="4">
        <f t="shared" si="34"/>
        <v>135.91</v>
      </c>
      <c r="M286" s="18">
        <f t="shared" si="35"/>
        <v>1</v>
      </c>
    </row>
    <row r="287" spans="1:13" ht="15.75" thickBot="1" x14ac:dyDescent="0.3">
      <c r="A287" s="1"/>
      <c r="B287" s="1" t="s">
        <v>359</v>
      </c>
      <c r="C287" s="1"/>
      <c r="D287" s="1"/>
      <c r="E287" s="1"/>
      <c r="F287" s="1"/>
      <c r="G287" s="1"/>
      <c r="H287" s="1"/>
      <c r="I287" s="1"/>
      <c r="J287" s="4">
        <f>ROUND(J234+J267-J286,5)</f>
        <v>-85.91</v>
      </c>
      <c r="K287" s="4">
        <f>ROUND(K234+K267-K286,5)</f>
        <v>166.67</v>
      </c>
      <c r="L287" s="4">
        <f t="shared" si="34"/>
        <v>-252.58</v>
      </c>
      <c r="M287" s="18">
        <f t="shared" si="35"/>
        <v>-0.51544999999999996</v>
      </c>
    </row>
    <row r="288" spans="1:13" s="7" customFormat="1" ht="12" thickBot="1" x14ac:dyDescent="0.25">
      <c r="A288" s="5" t="s">
        <v>68</v>
      </c>
      <c r="B288" s="5"/>
      <c r="C288" s="5"/>
      <c r="D288" s="5"/>
      <c r="E288" s="5"/>
      <c r="F288" s="5"/>
      <c r="G288" s="5"/>
      <c r="H288" s="5"/>
      <c r="I288" s="5"/>
      <c r="J288" s="6">
        <f>ROUND(J233+J287,5)</f>
        <v>494411.05</v>
      </c>
      <c r="K288" s="6">
        <f>ROUND(K233+K287,5)</f>
        <v>14879.66</v>
      </c>
      <c r="L288" s="6">
        <f t="shared" si="34"/>
        <v>479531.39</v>
      </c>
      <c r="M288" s="19">
        <f t="shared" si="35"/>
        <v>33.227310000000003</v>
      </c>
    </row>
    <row r="289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7:28 AM
&amp;"Arial,Bold"&amp;8 05/08/24
&amp;"Arial,Bold"&amp;8 Accrual Basis&amp;C&amp;"Arial,Bold"&amp;12 Nederland Fire Protection District
&amp;"Arial,Bold"&amp;14 Income &amp;&amp; Expense Budget vs. Actual
&amp;"Arial,Bold"&amp;10 April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5121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1" r:id="rId4" name="FILTER"/>
      </mc:Fallback>
    </mc:AlternateContent>
    <mc:AlternateContent xmlns:mc="http://schemas.openxmlformats.org/markup-compatibility/2006">
      <mc:Choice Requires="x14">
        <control shapeId="5122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5122" r:id="rId6" name="HEAD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B5B3C-6BE0-45AA-904D-55AAAA2712AB}">
  <sheetPr codeName="Sheet3"/>
  <dimension ref="A1:M303"/>
  <sheetViews>
    <sheetView workbookViewId="0">
      <pane xSplit="9" ySplit="2" topLeftCell="J11" activePane="bottomRight" state="frozenSplit"/>
      <selection pane="topRight" activeCell="J1" sqref="J1"/>
      <selection pane="bottomLeft" activeCell="A3" sqref="A3"/>
      <selection pane="bottomRight"/>
    </sheetView>
  </sheetViews>
  <sheetFormatPr defaultRowHeight="15" x14ac:dyDescent="0.25"/>
  <cols>
    <col min="1" max="8" width="3" style="12" customWidth="1"/>
    <col min="9" max="9" width="31.28515625" style="12" customWidth="1"/>
    <col min="10" max="10" width="10.140625" bestFit="1" customWidth="1"/>
    <col min="11" max="11" width="9.28515625" bestFit="1" customWidth="1"/>
    <col min="12" max="12" width="12" bestFit="1" customWidth="1"/>
    <col min="13" max="13" width="10.28515625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4"/>
      <c r="K1" s="14"/>
      <c r="L1" s="14"/>
      <c r="M1" s="1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360</v>
      </c>
      <c r="K2" s="20" t="s">
        <v>72</v>
      </c>
      <c r="L2" s="20" t="s">
        <v>73</v>
      </c>
      <c r="M2" s="20" t="s">
        <v>74</v>
      </c>
    </row>
    <row r="3" spans="1:13" ht="15.75" thickTop="1" x14ac:dyDescent="0.25">
      <c r="A3" s="1"/>
      <c r="B3" s="1" t="s">
        <v>75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77</v>
      </c>
      <c r="F5" s="1"/>
      <c r="G5" s="1"/>
      <c r="H5" s="1"/>
      <c r="I5" s="1"/>
      <c r="J5" s="2">
        <v>0</v>
      </c>
      <c r="K5" s="2">
        <v>0</v>
      </c>
      <c r="L5" s="2">
        <f t="shared" ref="L5:L11" si="0">ROUND((J5-K5),5)</f>
        <v>0</v>
      </c>
      <c r="M5" s="15">
        <f t="shared" ref="M5:M11" si="1">ROUND(IF(K5=0, IF(J5=0, 0, 1), J5/K5),5)</f>
        <v>0</v>
      </c>
    </row>
    <row r="6" spans="1:13" x14ac:dyDescent="0.25">
      <c r="A6" s="1"/>
      <c r="B6" s="1"/>
      <c r="C6" s="1"/>
      <c r="D6" s="1"/>
      <c r="E6" s="1" t="s">
        <v>78</v>
      </c>
      <c r="F6" s="1"/>
      <c r="G6" s="1"/>
      <c r="H6" s="1"/>
      <c r="I6" s="1"/>
      <c r="J6" s="2">
        <v>0</v>
      </c>
      <c r="K6" s="2">
        <v>0</v>
      </c>
      <c r="L6" s="2">
        <f t="shared" si="0"/>
        <v>0</v>
      </c>
      <c r="M6" s="15">
        <f t="shared" si="1"/>
        <v>0</v>
      </c>
    </row>
    <row r="7" spans="1:13" x14ac:dyDescent="0.25">
      <c r="A7" s="1"/>
      <c r="B7" s="1"/>
      <c r="C7" s="1"/>
      <c r="D7" s="1"/>
      <c r="E7" s="1" t="s">
        <v>79</v>
      </c>
      <c r="F7" s="1"/>
      <c r="G7" s="1"/>
      <c r="H7" s="1"/>
      <c r="I7" s="1"/>
      <c r="J7" s="2">
        <v>2000</v>
      </c>
      <c r="K7" s="2">
        <v>0</v>
      </c>
      <c r="L7" s="2">
        <f t="shared" si="0"/>
        <v>2000</v>
      </c>
      <c r="M7" s="15">
        <f t="shared" si="1"/>
        <v>1</v>
      </c>
    </row>
    <row r="8" spans="1:13" x14ac:dyDescent="0.25">
      <c r="A8" s="1"/>
      <c r="B8" s="1"/>
      <c r="C8" s="1"/>
      <c r="D8" s="1"/>
      <c r="E8" s="1" t="s">
        <v>80</v>
      </c>
      <c r="F8" s="1"/>
      <c r="G8" s="1"/>
      <c r="H8" s="1"/>
      <c r="I8" s="1"/>
      <c r="J8" s="2">
        <v>2500</v>
      </c>
      <c r="K8" s="2">
        <v>0</v>
      </c>
      <c r="L8" s="2">
        <f t="shared" si="0"/>
        <v>2500</v>
      </c>
      <c r="M8" s="15">
        <f t="shared" si="1"/>
        <v>1</v>
      </c>
    </row>
    <row r="9" spans="1:13" x14ac:dyDescent="0.25">
      <c r="A9" s="1"/>
      <c r="B9" s="1"/>
      <c r="C9" s="1"/>
      <c r="D9" s="1"/>
      <c r="E9" s="1" t="s">
        <v>81</v>
      </c>
      <c r="F9" s="1"/>
      <c r="G9" s="1"/>
      <c r="H9" s="1"/>
      <c r="I9" s="1"/>
      <c r="J9" s="2">
        <v>0</v>
      </c>
      <c r="K9" s="2">
        <v>0</v>
      </c>
      <c r="L9" s="2">
        <f t="shared" si="0"/>
        <v>0</v>
      </c>
      <c r="M9" s="15">
        <f t="shared" si="1"/>
        <v>0</v>
      </c>
    </row>
    <row r="10" spans="1:13" x14ac:dyDescent="0.25">
      <c r="A10" s="1"/>
      <c r="B10" s="1"/>
      <c r="C10" s="1"/>
      <c r="D10" s="1"/>
      <c r="E10" s="1" t="s">
        <v>82</v>
      </c>
      <c r="F10" s="1"/>
      <c r="G10" s="1"/>
      <c r="H10" s="1"/>
      <c r="I10" s="1"/>
      <c r="J10" s="2">
        <v>2105</v>
      </c>
      <c r="K10" s="2">
        <v>500</v>
      </c>
      <c r="L10" s="2">
        <f t="shared" si="0"/>
        <v>1605</v>
      </c>
      <c r="M10" s="15">
        <f t="shared" si="1"/>
        <v>4.21</v>
      </c>
    </row>
    <row r="11" spans="1:13" x14ac:dyDescent="0.25">
      <c r="A11" s="1"/>
      <c r="B11" s="1"/>
      <c r="C11" s="1"/>
      <c r="D11" s="1"/>
      <c r="E11" s="1" t="s">
        <v>83</v>
      </c>
      <c r="F11" s="1"/>
      <c r="G11" s="1"/>
      <c r="H11" s="1"/>
      <c r="I11" s="1"/>
      <c r="J11" s="2">
        <v>13214.07</v>
      </c>
      <c r="K11" s="2">
        <v>150</v>
      </c>
      <c r="L11" s="2">
        <f t="shared" si="0"/>
        <v>13064.07</v>
      </c>
      <c r="M11" s="15">
        <f t="shared" si="1"/>
        <v>88.093800000000002</v>
      </c>
    </row>
    <row r="12" spans="1:13" x14ac:dyDescent="0.25">
      <c r="A12" s="1"/>
      <c r="B12" s="1"/>
      <c r="C12" s="1"/>
      <c r="D12" s="1"/>
      <c r="E12" s="1" t="s">
        <v>84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85</v>
      </c>
      <c r="G13" s="1"/>
      <c r="H13" s="1"/>
      <c r="I13" s="1"/>
      <c r="J13" s="2">
        <v>-315.58999999999997</v>
      </c>
      <c r="K13" s="2">
        <v>0</v>
      </c>
      <c r="L13" s="2">
        <f t="shared" ref="L13:L35" si="2">ROUND((J13-K13),5)</f>
        <v>-315.58999999999997</v>
      </c>
      <c r="M13" s="15">
        <f t="shared" ref="M13:M35" si="3"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86</v>
      </c>
      <c r="G14" s="1"/>
      <c r="H14" s="1"/>
      <c r="I14" s="1"/>
      <c r="J14" s="2">
        <v>1855.57</v>
      </c>
      <c r="K14" s="2">
        <v>0</v>
      </c>
      <c r="L14" s="2">
        <f t="shared" si="2"/>
        <v>1855.57</v>
      </c>
      <c r="M14" s="15">
        <f t="shared" si="3"/>
        <v>1</v>
      </c>
    </row>
    <row r="15" spans="1:13" x14ac:dyDescent="0.25">
      <c r="A15" s="1"/>
      <c r="B15" s="1"/>
      <c r="C15" s="1"/>
      <c r="D15" s="1"/>
      <c r="E15" s="1"/>
      <c r="F15" s="1" t="s">
        <v>87</v>
      </c>
      <c r="G15" s="1"/>
      <c r="H15" s="1"/>
      <c r="I15" s="1"/>
      <c r="J15" s="2">
        <v>0</v>
      </c>
      <c r="K15" s="2">
        <v>3053.25</v>
      </c>
      <c r="L15" s="2">
        <f t="shared" si="2"/>
        <v>-3053.25</v>
      </c>
      <c r="M15" s="15">
        <f t="shared" si="3"/>
        <v>0</v>
      </c>
    </row>
    <row r="16" spans="1:13" x14ac:dyDescent="0.25">
      <c r="A16" s="1"/>
      <c r="B16" s="1"/>
      <c r="C16" s="1"/>
      <c r="D16" s="1"/>
      <c r="E16" s="1"/>
      <c r="F16" s="1" t="s">
        <v>88</v>
      </c>
      <c r="G16" s="1"/>
      <c r="H16" s="1"/>
      <c r="I16" s="1"/>
      <c r="J16" s="2">
        <v>0</v>
      </c>
      <c r="K16" s="2">
        <v>0</v>
      </c>
      <c r="L16" s="2">
        <f t="shared" si="2"/>
        <v>0</v>
      </c>
      <c r="M16" s="15">
        <f t="shared" si="3"/>
        <v>0</v>
      </c>
    </row>
    <row r="17" spans="1:13" x14ac:dyDescent="0.25">
      <c r="A17" s="1"/>
      <c r="B17" s="1"/>
      <c r="C17" s="1"/>
      <c r="D17" s="1"/>
      <c r="E17" s="1"/>
      <c r="F17" s="1" t="s">
        <v>89</v>
      </c>
      <c r="G17" s="1"/>
      <c r="H17" s="1"/>
      <c r="I17" s="1"/>
      <c r="J17" s="2">
        <v>0</v>
      </c>
      <c r="K17" s="2">
        <v>61064.35</v>
      </c>
      <c r="L17" s="2">
        <f t="shared" si="2"/>
        <v>-61064.35</v>
      </c>
      <c r="M17" s="15">
        <f t="shared" si="3"/>
        <v>0</v>
      </c>
    </row>
    <row r="18" spans="1:13" x14ac:dyDescent="0.25">
      <c r="A18" s="1"/>
      <c r="B18" s="1"/>
      <c r="C18" s="1"/>
      <c r="D18" s="1"/>
      <c r="E18" s="1"/>
      <c r="F18" s="1" t="s">
        <v>90</v>
      </c>
      <c r="G18" s="1"/>
      <c r="H18" s="1"/>
      <c r="I18" s="1"/>
      <c r="J18" s="2">
        <v>982056.36</v>
      </c>
      <c r="K18" s="2">
        <v>436212.64</v>
      </c>
      <c r="L18" s="2">
        <f t="shared" si="2"/>
        <v>545843.72</v>
      </c>
      <c r="M18" s="15">
        <f t="shared" si="3"/>
        <v>2.2513200000000002</v>
      </c>
    </row>
    <row r="19" spans="1:13" x14ac:dyDescent="0.25">
      <c r="A19" s="1"/>
      <c r="B19" s="1"/>
      <c r="C19" s="1"/>
      <c r="D19" s="1"/>
      <c r="E19" s="1"/>
      <c r="F19" s="1" t="s">
        <v>91</v>
      </c>
      <c r="G19" s="1"/>
      <c r="H19" s="1"/>
      <c r="I19" s="1"/>
      <c r="J19" s="2">
        <v>21068.84</v>
      </c>
      <c r="K19" s="2">
        <v>21810.35</v>
      </c>
      <c r="L19" s="2">
        <f t="shared" si="2"/>
        <v>-741.51</v>
      </c>
      <c r="M19" s="15">
        <f t="shared" si="3"/>
        <v>0.96599999999999997</v>
      </c>
    </row>
    <row r="20" spans="1:13" x14ac:dyDescent="0.25">
      <c r="A20" s="1"/>
      <c r="B20" s="1"/>
      <c r="C20" s="1"/>
      <c r="D20" s="1"/>
      <c r="E20" s="1"/>
      <c r="F20" s="1" t="s">
        <v>92</v>
      </c>
      <c r="G20" s="1"/>
      <c r="H20" s="1"/>
      <c r="I20" s="1"/>
      <c r="J20" s="2">
        <v>8.99</v>
      </c>
      <c r="K20" s="2">
        <v>15266</v>
      </c>
      <c r="L20" s="2">
        <f t="shared" si="2"/>
        <v>-15257.01</v>
      </c>
      <c r="M20" s="15">
        <f t="shared" si="3"/>
        <v>5.9000000000000003E-4</v>
      </c>
    </row>
    <row r="21" spans="1:13" x14ac:dyDescent="0.25">
      <c r="A21" s="1"/>
      <c r="B21" s="1"/>
      <c r="C21" s="1"/>
      <c r="D21" s="1"/>
      <c r="E21" s="1"/>
      <c r="F21" s="1" t="s">
        <v>93</v>
      </c>
      <c r="G21" s="1"/>
      <c r="H21" s="1"/>
      <c r="I21" s="1"/>
      <c r="J21" s="2">
        <v>0</v>
      </c>
      <c r="K21" s="2">
        <v>763</v>
      </c>
      <c r="L21" s="2">
        <f t="shared" si="2"/>
        <v>-763</v>
      </c>
      <c r="M21" s="15">
        <f t="shared" si="3"/>
        <v>0</v>
      </c>
    </row>
    <row r="22" spans="1:13" x14ac:dyDescent="0.25">
      <c r="A22" s="1"/>
      <c r="B22" s="1"/>
      <c r="C22" s="1"/>
      <c r="D22" s="1"/>
      <c r="E22" s="1"/>
      <c r="F22" s="1" t="s">
        <v>94</v>
      </c>
      <c r="G22" s="1"/>
      <c r="H22" s="1"/>
      <c r="I22" s="1"/>
      <c r="J22" s="2">
        <v>164.73</v>
      </c>
      <c r="K22" s="2">
        <v>0</v>
      </c>
      <c r="L22" s="2">
        <f t="shared" si="2"/>
        <v>164.73</v>
      </c>
      <c r="M22" s="15">
        <f t="shared" si="3"/>
        <v>1</v>
      </c>
    </row>
    <row r="23" spans="1:13" x14ac:dyDescent="0.25">
      <c r="A23" s="1"/>
      <c r="B23" s="1"/>
      <c r="C23" s="1"/>
      <c r="D23" s="1"/>
      <c r="E23" s="1"/>
      <c r="F23" s="1" t="s">
        <v>95</v>
      </c>
      <c r="G23" s="1"/>
      <c r="H23" s="1"/>
      <c r="I23" s="1"/>
      <c r="J23" s="2">
        <v>53.46</v>
      </c>
      <c r="K23" s="2">
        <v>0</v>
      </c>
      <c r="L23" s="2">
        <f t="shared" si="2"/>
        <v>53.46</v>
      </c>
      <c r="M23" s="15">
        <f t="shared" si="3"/>
        <v>1</v>
      </c>
    </row>
    <row r="24" spans="1:13" x14ac:dyDescent="0.25">
      <c r="A24" s="1"/>
      <c r="B24" s="1"/>
      <c r="C24" s="1"/>
      <c r="D24" s="1"/>
      <c r="E24" s="1"/>
      <c r="F24" s="1" t="s">
        <v>96</v>
      </c>
      <c r="G24" s="1"/>
      <c r="H24" s="1"/>
      <c r="I24" s="1"/>
      <c r="J24" s="2">
        <v>6.36</v>
      </c>
      <c r="K24" s="2">
        <v>0</v>
      </c>
      <c r="L24" s="2">
        <f t="shared" si="2"/>
        <v>6.36</v>
      </c>
      <c r="M24" s="15">
        <f t="shared" si="3"/>
        <v>1</v>
      </c>
    </row>
    <row r="25" spans="1:13" x14ac:dyDescent="0.25">
      <c r="A25" s="1"/>
      <c r="B25" s="1"/>
      <c r="C25" s="1"/>
      <c r="D25" s="1"/>
      <c r="E25" s="1"/>
      <c r="F25" s="1" t="s">
        <v>97</v>
      </c>
      <c r="G25" s="1"/>
      <c r="H25" s="1"/>
      <c r="I25" s="1"/>
      <c r="J25" s="2">
        <v>5184.3100000000004</v>
      </c>
      <c r="K25" s="2">
        <v>2623</v>
      </c>
      <c r="L25" s="2">
        <f t="shared" si="2"/>
        <v>2561.31</v>
      </c>
      <c r="M25" s="15">
        <f t="shared" si="3"/>
        <v>1.97648</v>
      </c>
    </row>
    <row r="26" spans="1:13" x14ac:dyDescent="0.25">
      <c r="A26" s="1"/>
      <c r="B26" s="1"/>
      <c r="C26" s="1"/>
      <c r="D26" s="1"/>
      <c r="E26" s="1"/>
      <c r="F26" s="1" t="s">
        <v>98</v>
      </c>
      <c r="G26" s="1"/>
      <c r="H26" s="1"/>
      <c r="I26" s="1"/>
      <c r="J26" s="2">
        <v>86930.93</v>
      </c>
      <c r="K26" s="2">
        <v>28764.23</v>
      </c>
      <c r="L26" s="2">
        <f t="shared" si="2"/>
        <v>58166.7</v>
      </c>
      <c r="M26" s="15">
        <f t="shared" si="3"/>
        <v>3.0221900000000002</v>
      </c>
    </row>
    <row r="27" spans="1:13" x14ac:dyDescent="0.25">
      <c r="A27" s="1"/>
      <c r="B27" s="1"/>
      <c r="C27" s="1"/>
      <c r="D27" s="1"/>
      <c r="E27" s="1"/>
      <c r="F27" s="1" t="s">
        <v>99</v>
      </c>
      <c r="G27" s="1"/>
      <c r="H27" s="1"/>
      <c r="I27" s="1"/>
      <c r="J27" s="2">
        <v>-37067.42</v>
      </c>
      <c r="K27" s="2">
        <v>0</v>
      </c>
      <c r="L27" s="2">
        <f t="shared" si="2"/>
        <v>-37067.42</v>
      </c>
      <c r="M27" s="15">
        <f t="shared" si="3"/>
        <v>1</v>
      </c>
    </row>
    <row r="28" spans="1:13" x14ac:dyDescent="0.25">
      <c r="A28" s="1"/>
      <c r="B28" s="1"/>
      <c r="C28" s="1"/>
      <c r="D28" s="1"/>
      <c r="E28" s="1"/>
      <c r="F28" s="1" t="s">
        <v>100</v>
      </c>
      <c r="G28" s="1"/>
      <c r="H28" s="1"/>
      <c r="I28" s="1"/>
      <c r="J28" s="2">
        <v>16.940000000000001</v>
      </c>
      <c r="K28" s="2">
        <v>0</v>
      </c>
      <c r="L28" s="2">
        <f t="shared" si="2"/>
        <v>16.940000000000001</v>
      </c>
      <c r="M28" s="15">
        <f t="shared" si="3"/>
        <v>1</v>
      </c>
    </row>
    <row r="29" spans="1:13" x14ac:dyDescent="0.25">
      <c r="A29" s="1"/>
      <c r="B29" s="1"/>
      <c r="C29" s="1"/>
      <c r="D29" s="1"/>
      <c r="E29" s="1"/>
      <c r="F29" s="1" t="s">
        <v>101</v>
      </c>
      <c r="G29" s="1"/>
      <c r="H29" s="1"/>
      <c r="I29" s="1"/>
      <c r="J29" s="2">
        <v>-3498.77</v>
      </c>
      <c r="K29" s="2">
        <v>0</v>
      </c>
      <c r="L29" s="2">
        <f t="shared" si="2"/>
        <v>-3498.77</v>
      </c>
      <c r="M29" s="15">
        <f t="shared" si="3"/>
        <v>1</v>
      </c>
    </row>
    <row r="30" spans="1:13" x14ac:dyDescent="0.25">
      <c r="A30" s="1"/>
      <c r="B30" s="1"/>
      <c r="C30" s="1"/>
      <c r="D30" s="1"/>
      <c r="E30" s="1"/>
      <c r="F30" s="1" t="s">
        <v>102</v>
      </c>
      <c r="G30" s="1"/>
      <c r="H30" s="1"/>
      <c r="I30" s="1"/>
      <c r="J30" s="2">
        <v>0</v>
      </c>
      <c r="K30" s="2">
        <v>0</v>
      </c>
      <c r="L30" s="2">
        <f t="shared" si="2"/>
        <v>0</v>
      </c>
      <c r="M30" s="15">
        <f t="shared" si="3"/>
        <v>0</v>
      </c>
    </row>
    <row r="31" spans="1:13" x14ac:dyDescent="0.25">
      <c r="A31" s="1"/>
      <c r="B31" s="1"/>
      <c r="C31" s="1"/>
      <c r="D31" s="1"/>
      <c r="E31" s="1"/>
      <c r="F31" s="1" t="s">
        <v>103</v>
      </c>
      <c r="G31" s="1"/>
      <c r="H31" s="1"/>
      <c r="I31" s="1"/>
      <c r="J31" s="2">
        <v>0</v>
      </c>
      <c r="K31" s="2">
        <v>0</v>
      </c>
      <c r="L31" s="2">
        <f t="shared" si="2"/>
        <v>0</v>
      </c>
      <c r="M31" s="15">
        <f t="shared" si="3"/>
        <v>0</v>
      </c>
    </row>
    <row r="32" spans="1:13" x14ac:dyDescent="0.25">
      <c r="A32" s="1"/>
      <c r="B32" s="1"/>
      <c r="C32" s="1"/>
      <c r="D32" s="1"/>
      <c r="E32" s="1"/>
      <c r="F32" s="1" t="s">
        <v>104</v>
      </c>
      <c r="G32" s="1"/>
      <c r="H32" s="1"/>
      <c r="I32" s="1"/>
      <c r="J32" s="2">
        <v>0</v>
      </c>
      <c r="K32" s="2">
        <v>0</v>
      </c>
      <c r="L32" s="2">
        <f t="shared" si="2"/>
        <v>0</v>
      </c>
      <c r="M32" s="15">
        <f t="shared" si="3"/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105</v>
      </c>
      <c r="G33" s="1"/>
      <c r="H33" s="1"/>
      <c r="I33" s="1"/>
      <c r="J33" s="2">
        <v>171874.3</v>
      </c>
      <c r="K33" s="2">
        <v>0</v>
      </c>
      <c r="L33" s="2">
        <f t="shared" si="2"/>
        <v>171874.3</v>
      </c>
      <c r="M33" s="15">
        <f t="shared" si="3"/>
        <v>1</v>
      </c>
    </row>
    <row r="34" spans="1:13" ht="15.75" thickBot="1" x14ac:dyDescent="0.3">
      <c r="A34" s="1"/>
      <c r="B34" s="1"/>
      <c r="C34" s="1"/>
      <c r="D34" s="1"/>
      <c r="E34" s="1" t="s">
        <v>106</v>
      </c>
      <c r="F34" s="1"/>
      <c r="G34" s="1"/>
      <c r="H34" s="1"/>
      <c r="I34" s="1"/>
      <c r="J34" s="3">
        <f>ROUND(SUM(J12:J33),5)</f>
        <v>1228339.01</v>
      </c>
      <c r="K34" s="3">
        <f>ROUND(SUM(K12:K33),5)</f>
        <v>569556.81999999995</v>
      </c>
      <c r="L34" s="3">
        <f t="shared" si="2"/>
        <v>658782.18999999994</v>
      </c>
      <c r="M34" s="16">
        <f t="shared" si="3"/>
        <v>2.15666</v>
      </c>
    </row>
    <row r="35" spans="1:13" x14ac:dyDescent="0.25">
      <c r="A35" s="1"/>
      <c r="B35" s="1"/>
      <c r="C35" s="1"/>
      <c r="D35" s="1" t="s">
        <v>107</v>
      </c>
      <c r="E35" s="1"/>
      <c r="F35" s="1"/>
      <c r="G35" s="1"/>
      <c r="H35" s="1"/>
      <c r="I35" s="1"/>
      <c r="J35" s="2">
        <f>ROUND(SUM(J4:J11)+J34,5)</f>
        <v>1248158.08</v>
      </c>
      <c r="K35" s="2">
        <f>ROUND(SUM(K4:K11)+K34,5)</f>
        <v>570206.81999999995</v>
      </c>
      <c r="L35" s="2">
        <f t="shared" si="2"/>
        <v>677951.26</v>
      </c>
      <c r="M35" s="15">
        <f t="shared" si="3"/>
        <v>2.1889599999999998</v>
      </c>
    </row>
    <row r="36" spans="1:13" x14ac:dyDescent="0.25">
      <c r="A36" s="1"/>
      <c r="B36" s="1"/>
      <c r="C36" s="1"/>
      <c r="D36" s="1" t="s">
        <v>108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109</v>
      </c>
      <c r="F37" s="1"/>
      <c r="G37" s="1"/>
      <c r="H37" s="1"/>
      <c r="I37" s="1"/>
      <c r="J37" s="2">
        <v>0</v>
      </c>
      <c r="K37" s="2">
        <v>0</v>
      </c>
      <c r="L37" s="2">
        <f>ROUND((J37-K37),5)</f>
        <v>0</v>
      </c>
      <c r="M37" s="15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110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111</v>
      </c>
      <c r="D39" s="1"/>
      <c r="E39" s="1"/>
      <c r="F39" s="1"/>
      <c r="G39" s="1"/>
      <c r="H39" s="1"/>
      <c r="I39" s="1"/>
      <c r="J39" s="2">
        <f>ROUND(J35-J38,5)</f>
        <v>1248158.08</v>
      </c>
      <c r="K39" s="2">
        <f>ROUND(K35-K38,5)</f>
        <v>570206.81999999995</v>
      </c>
      <c r="L39" s="2">
        <f>ROUND((J39-K39),5)</f>
        <v>677951.26</v>
      </c>
      <c r="M39" s="15">
        <f>ROUND(IF(K39=0, IF(J39=0, 0, 1), J39/K39),5)</f>
        <v>2.1889599999999998</v>
      </c>
    </row>
    <row r="40" spans="1:13" x14ac:dyDescent="0.25">
      <c r="A40" s="1"/>
      <c r="B40" s="1"/>
      <c r="C40" s="1"/>
      <c r="D40" s="1" t="s">
        <v>112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113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114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115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116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117</v>
      </c>
      <c r="G45" s="1"/>
      <c r="H45" s="1"/>
      <c r="I45" s="1"/>
      <c r="J45" s="2">
        <v>0</v>
      </c>
      <c r="K45" s="2">
        <v>0</v>
      </c>
      <c r="L45" s="2">
        <f>ROUND((J45-K45),5)</f>
        <v>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118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119</v>
      </c>
      <c r="F47" s="1"/>
      <c r="G47" s="1"/>
      <c r="H47" s="1"/>
      <c r="I47" s="1"/>
      <c r="J47" s="2">
        <f>ROUND(SUM(J42:J46),5)</f>
        <v>0</v>
      </c>
      <c r="K47" s="2">
        <f>ROUND(SUM(K42:K46),5)</f>
        <v>125000</v>
      </c>
      <c r="L47" s="2">
        <f>ROUND((J47-K47),5)</f>
        <v>-125000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120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121</v>
      </c>
      <c r="G49" s="1"/>
      <c r="H49" s="1"/>
      <c r="I49" s="1"/>
      <c r="J49" s="2">
        <v>877.09</v>
      </c>
      <c r="K49" s="2">
        <v>1100</v>
      </c>
      <c r="L49" s="2">
        <f>ROUND((J49-K49),5)</f>
        <v>-222.91</v>
      </c>
      <c r="M49" s="15">
        <f>ROUND(IF(K49=0, IF(J49=0, 0, 1), J49/K49),5)</f>
        <v>0.79735</v>
      </c>
    </row>
    <row r="50" spans="1:13" x14ac:dyDescent="0.25">
      <c r="A50" s="1"/>
      <c r="B50" s="1"/>
      <c r="C50" s="1"/>
      <c r="D50" s="1"/>
      <c r="E50" s="1"/>
      <c r="F50" s="1" t="s">
        <v>122</v>
      </c>
      <c r="G50" s="1"/>
      <c r="H50" s="1"/>
      <c r="I50" s="1"/>
      <c r="J50" s="2">
        <v>11517.74</v>
      </c>
      <c r="K50" s="2">
        <v>3833.35</v>
      </c>
      <c r="L50" s="2">
        <f>ROUND((J50-K50),5)</f>
        <v>7684.39</v>
      </c>
      <c r="M50" s="15">
        <f>ROUND(IF(K50=0, IF(J50=0, 0, 1), J50/K50),5)</f>
        <v>3.00461</v>
      </c>
    </row>
    <row r="51" spans="1:13" x14ac:dyDescent="0.25">
      <c r="A51" s="1"/>
      <c r="B51" s="1"/>
      <c r="C51" s="1"/>
      <c r="D51" s="1"/>
      <c r="E51" s="1"/>
      <c r="F51" s="1" t="s">
        <v>123</v>
      </c>
      <c r="G51" s="1"/>
      <c r="H51" s="1"/>
      <c r="I51" s="1"/>
      <c r="J51" s="2">
        <v>1079.9000000000001</v>
      </c>
      <c r="K51" s="2">
        <v>83.35</v>
      </c>
      <c r="L51" s="2">
        <f>ROUND((J51-K51),5)</f>
        <v>996.55</v>
      </c>
      <c r="M51" s="15">
        <f>ROUND(IF(K51=0, IF(J51=0, 0, 1), J51/K51),5)</f>
        <v>12.95621</v>
      </c>
    </row>
    <row r="52" spans="1:13" x14ac:dyDescent="0.25">
      <c r="A52" s="1"/>
      <c r="B52" s="1"/>
      <c r="C52" s="1"/>
      <c r="D52" s="1"/>
      <c r="E52" s="1"/>
      <c r="F52" s="1" t="s">
        <v>124</v>
      </c>
      <c r="G52" s="1"/>
      <c r="H52" s="1"/>
      <c r="I52" s="1"/>
      <c r="J52" s="2">
        <v>143.76</v>
      </c>
      <c r="K52" s="2">
        <v>200</v>
      </c>
      <c r="L52" s="2">
        <f>ROUND((J52-K52),5)</f>
        <v>-56.24</v>
      </c>
      <c r="M52" s="15">
        <f>ROUND(IF(K52=0, IF(J52=0, 0, 1), J52/K52),5)</f>
        <v>0.71879999999999999</v>
      </c>
    </row>
    <row r="53" spans="1:13" x14ac:dyDescent="0.25">
      <c r="A53" s="1"/>
      <c r="B53" s="1"/>
      <c r="C53" s="1"/>
      <c r="D53" s="1"/>
      <c r="E53" s="1"/>
      <c r="F53" s="1" t="s">
        <v>125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126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127</v>
      </c>
      <c r="H55" s="1"/>
      <c r="I55" s="1"/>
      <c r="J55" s="8">
        <v>0</v>
      </c>
      <c r="K55" s="8">
        <v>166.68</v>
      </c>
      <c r="L55" s="8">
        <f>ROUND((J55-K55),5)</f>
        <v>-166.68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128</v>
      </c>
      <c r="G56" s="1"/>
      <c r="H56" s="1"/>
      <c r="I56" s="1"/>
      <c r="J56" s="2">
        <f>ROUND(SUM(J53:J55),5)</f>
        <v>0</v>
      </c>
      <c r="K56" s="2">
        <f>ROUND(SUM(K53:K55),5)</f>
        <v>166.68</v>
      </c>
      <c r="L56" s="2">
        <f>ROUND((J56-K56),5)</f>
        <v>-166.68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129</v>
      </c>
      <c r="G57" s="1"/>
      <c r="H57" s="1"/>
      <c r="I57" s="1"/>
      <c r="J57" s="2">
        <v>0</v>
      </c>
      <c r="K57" s="2">
        <v>1200</v>
      </c>
      <c r="L57" s="2">
        <f>ROUND((J57-K57),5)</f>
        <v>-1200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130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131</v>
      </c>
      <c r="H59" s="1"/>
      <c r="I59" s="1"/>
      <c r="J59" s="2">
        <v>15820.88</v>
      </c>
      <c r="K59" s="2">
        <v>5843.23</v>
      </c>
      <c r="L59" s="2">
        <f>ROUND((J59-K59),5)</f>
        <v>9977.65</v>
      </c>
      <c r="M59" s="15">
        <f>ROUND(IF(K59=0, IF(J59=0, 0, 1), J59/K59),5)</f>
        <v>2.70756</v>
      </c>
    </row>
    <row r="60" spans="1:13" x14ac:dyDescent="0.25">
      <c r="A60" s="1"/>
      <c r="B60" s="1"/>
      <c r="C60" s="1"/>
      <c r="D60" s="1"/>
      <c r="E60" s="1"/>
      <c r="F60" s="1"/>
      <c r="G60" s="1" t="s">
        <v>132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133</v>
      </c>
      <c r="H61" s="1"/>
      <c r="I61" s="1"/>
      <c r="J61" s="8">
        <v>6.25</v>
      </c>
      <c r="K61" s="8">
        <v>0</v>
      </c>
      <c r="L61" s="8">
        <f>ROUND((J61-K61),5)</f>
        <v>6.25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134</v>
      </c>
      <c r="G62" s="1"/>
      <c r="H62" s="1"/>
      <c r="I62" s="1"/>
      <c r="J62" s="2">
        <f>ROUND(SUM(J58:J61),5)</f>
        <v>15827.29</v>
      </c>
      <c r="K62" s="2">
        <f>ROUND(SUM(K58:K61),5)</f>
        <v>5843.23</v>
      </c>
      <c r="L62" s="2">
        <f>ROUND((J62-K62),5)</f>
        <v>9984.06</v>
      </c>
      <c r="M62" s="15">
        <f>ROUND(IF(K62=0, IF(J62=0, 0, 1), J62/K62),5)</f>
        <v>2.70865</v>
      </c>
    </row>
    <row r="63" spans="1:13" x14ac:dyDescent="0.25">
      <c r="A63" s="1"/>
      <c r="B63" s="1"/>
      <c r="C63" s="1"/>
      <c r="D63" s="1"/>
      <c r="E63" s="1"/>
      <c r="F63" s="1" t="s">
        <v>135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136</v>
      </c>
      <c r="H64" s="1"/>
      <c r="I64" s="1"/>
      <c r="J64" s="2">
        <v>0</v>
      </c>
      <c r="K64" s="2">
        <v>1166.6500000000001</v>
      </c>
      <c r="L64" s="2">
        <f>ROUND((J64-K64),5)</f>
        <v>-1166.6500000000001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137</v>
      </c>
      <c r="H65" s="1"/>
      <c r="I65" s="1"/>
      <c r="J65" s="2">
        <v>0</v>
      </c>
      <c r="K65" s="2">
        <v>666.65</v>
      </c>
      <c r="L65" s="2">
        <f>ROUND((J65-K65),5)</f>
        <v>-666.65</v>
      </c>
      <c r="M65" s="15">
        <f>ROUND(IF(K65=0, IF(J65=0, 0, 1), J65/K65),5)</f>
        <v>0</v>
      </c>
    </row>
    <row r="66" spans="1:13" x14ac:dyDescent="0.25">
      <c r="A66" s="1"/>
      <c r="B66" s="1"/>
      <c r="C66" s="1"/>
      <c r="D66" s="1"/>
      <c r="E66" s="1"/>
      <c r="F66" s="1"/>
      <c r="G66" s="1" t="s">
        <v>138</v>
      </c>
      <c r="H66" s="1"/>
      <c r="I66" s="1"/>
      <c r="J66" s="2">
        <v>782</v>
      </c>
      <c r="K66" s="2">
        <v>8100</v>
      </c>
      <c r="L66" s="2">
        <f>ROUND((J66-K66),5)</f>
        <v>-7318</v>
      </c>
      <c r="M66" s="15">
        <f>ROUND(IF(K66=0, IF(J66=0, 0, 1), J66/K66),5)</f>
        <v>9.6540000000000001E-2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139</v>
      </c>
      <c r="H67" s="1"/>
      <c r="I67" s="1"/>
      <c r="J67" s="8">
        <v>9622</v>
      </c>
      <c r="K67" s="8">
        <v>11000</v>
      </c>
      <c r="L67" s="8">
        <f>ROUND((J67-K67),5)</f>
        <v>-1378</v>
      </c>
      <c r="M67" s="17">
        <f>ROUND(IF(K67=0, IF(J67=0, 0, 1), J67/K67),5)</f>
        <v>0.87473000000000001</v>
      </c>
    </row>
    <row r="68" spans="1:13" x14ac:dyDescent="0.25">
      <c r="A68" s="1"/>
      <c r="B68" s="1"/>
      <c r="C68" s="1"/>
      <c r="D68" s="1"/>
      <c r="E68" s="1"/>
      <c r="F68" s="1" t="s">
        <v>140</v>
      </c>
      <c r="G68" s="1"/>
      <c r="H68" s="1"/>
      <c r="I68" s="1"/>
      <c r="J68" s="2">
        <f>ROUND(SUM(J63:J67),5)</f>
        <v>10404</v>
      </c>
      <c r="K68" s="2">
        <f>ROUND(SUM(K63:K67),5)</f>
        <v>20933.3</v>
      </c>
      <c r="L68" s="2">
        <f>ROUND((J68-K68),5)</f>
        <v>-10529.3</v>
      </c>
      <c r="M68" s="15">
        <f>ROUND(IF(K68=0, IF(J68=0, 0, 1), J68/K68),5)</f>
        <v>0.49701000000000001</v>
      </c>
    </row>
    <row r="69" spans="1:13" x14ac:dyDescent="0.25">
      <c r="A69" s="1"/>
      <c r="B69" s="1"/>
      <c r="C69" s="1"/>
      <c r="D69" s="1"/>
      <c r="E69" s="1"/>
      <c r="F69" s="1" t="s">
        <v>141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142</v>
      </c>
      <c r="H70" s="1"/>
      <c r="I70" s="1"/>
      <c r="J70" s="2">
        <v>698.9</v>
      </c>
      <c r="K70" s="2">
        <v>0</v>
      </c>
      <c r="L70" s="2">
        <f t="shared" ref="L70:L78" si="4">ROUND((J70-K70),5)</f>
        <v>698.9</v>
      </c>
      <c r="M70" s="15">
        <f t="shared" ref="M70:M78" si="5"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143</v>
      </c>
      <c r="H71" s="1"/>
      <c r="I71" s="1"/>
      <c r="J71" s="2">
        <v>12550</v>
      </c>
      <c r="K71" s="2">
        <v>4533.28</v>
      </c>
      <c r="L71" s="2">
        <f t="shared" si="4"/>
        <v>8016.72</v>
      </c>
      <c r="M71" s="15">
        <f t="shared" si="5"/>
        <v>2.7684099999999998</v>
      </c>
    </row>
    <row r="72" spans="1:13" x14ac:dyDescent="0.25">
      <c r="A72" s="1"/>
      <c r="B72" s="1"/>
      <c r="C72" s="1"/>
      <c r="D72" s="1"/>
      <c r="E72" s="1"/>
      <c r="F72" s="1"/>
      <c r="G72" s="1" t="s">
        <v>144</v>
      </c>
      <c r="H72" s="1"/>
      <c r="I72" s="1"/>
      <c r="J72" s="2">
        <v>720</v>
      </c>
      <c r="K72" s="2">
        <v>0</v>
      </c>
      <c r="L72" s="2">
        <f t="shared" si="4"/>
        <v>720</v>
      </c>
      <c r="M72" s="15">
        <f t="shared" si="5"/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145</v>
      </c>
      <c r="H73" s="1"/>
      <c r="I73" s="1"/>
      <c r="J73" s="2">
        <v>805.87</v>
      </c>
      <c r="K73" s="2">
        <v>1166.72</v>
      </c>
      <c r="L73" s="2">
        <f t="shared" si="4"/>
        <v>-360.85</v>
      </c>
      <c r="M73" s="15">
        <f t="shared" si="5"/>
        <v>0.69071000000000005</v>
      </c>
    </row>
    <row r="74" spans="1:13" x14ac:dyDescent="0.25">
      <c r="A74" s="1"/>
      <c r="B74" s="1"/>
      <c r="C74" s="1"/>
      <c r="D74" s="1"/>
      <c r="E74" s="1"/>
      <c r="F74" s="1"/>
      <c r="G74" s="1" t="s">
        <v>146</v>
      </c>
      <c r="H74" s="1"/>
      <c r="I74" s="1"/>
      <c r="J74" s="2">
        <v>504</v>
      </c>
      <c r="K74" s="2">
        <v>600</v>
      </c>
      <c r="L74" s="2">
        <f t="shared" si="4"/>
        <v>-96</v>
      </c>
      <c r="M74" s="15">
        <f t="shared" si="5"/>
        <v>0.84</v>
      </c>
    </row>
    <row r="75" spans="1:13" x14ac:dyDescent="0.25">
      <c r="A75" s="1"/>
      <c r="B75" s="1"/>
      <c r="C75" s="1"/>
      <c r="D75" s="1"/>
      <c r="E75" s="1"/>
      <c r="F75" s="1"/>
      <c r="G75" s="1" t="s">
        <v>147</v>
      </c>
      <c r="H75" s="1"/>
      <c r="I75" s="1"/>
      <c r="J75" s="2">
        <v>0</v>
      </c>
      <c r="K75" s="2">
        <v>0</v>
      </c>
      <c r="L75" s="2">
        <f t="shared" si="4"/>
        <v>0</v>
      </c>
      <c r="M75" s="15">
        <f t="shared" si="5"/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148</v>
      </c>
      <c r="H76" s="1"/>
      <c r="I76" s="1"/>
      <c r="J76" s="2">
        <v>200</v>
      </c>
      <c r="K76" s="2">
        <v>0</v>
      </c>
      <c r="L76" s="2">
        <f t="shared" si="4"/>
        <v>200</v>
      </c>
      <c r="M76" s="15">
        <f t="shared" si="5"/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149</v>
      </c>
      <c r="H77" s="1"/>
      <c r="I77" s="1"/>
      <c r="J77" s="8">
        <v>3252.78</v>
      </c>
      <c r="K77" s="8">
        <v>1466.72</v>
      </c>
      <c r="L77" s="8">
        <f t="shared" si="4"/>
        <v>1786.06</v>
      </c>
      <c r="M77" s="17">
        <f t="shared" si="5"/>
        <v>2.2177199999999999</v>
      </c>
    </row>
    <row r="78" spans="1:13" x14ac:dyDescent="0.25">
      <c r="A78" s="1"/>
      <c r="B78" s="1"/>
      <c r="C78" s="1"/>
      <c r="D78" s="1"/>
      <c r="E78" s="1"/>
      <c r="F78" s="1" t="s">
        <v>150</v>
      </c>
      <c r="G78" s="1"/>
      <c r="H78" s="1"/>
      <c r="I78" s="1"/>
      <c r="J78" s="2">
        <f>ROUND(SUM(J69:J77),5)</f>
        <v>18731.55</v>
      </c>
      <c r="K78" s="2">
        <f>ROUND(SUM(K69:K77),5)</f>
        <v>7766.72</v>
      </c>
      <c r="L78" s="2">
        <f t="shared" si="4"/>
        <v>10964.83</v>
      </c>
      <c r="M78" s="15">
        <f t="shared" si="5"/>
        <v>2.4117700000000002</v>
      </c>
    </row>
    <row r="79" spans="1:13" x14ac:dyDescent="0.25">
      <c r="A79" s="1"/>
      <c r="B79" s="1"/>
      <c r="C79" s="1"/>
      <c r="D79" s="1"/>
      <c r="E79" s="1"/>
      <c r="F79" s="1" t="s">
        <v>151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152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153</v>
      </c>
      <c r="I81" s="1"/>
      <c r="J81" s="2">
        <v>8936.6200000000008</v>
      </c>
      <c r="K81" s="2">
        <v>10000</v>
      </c>
      <c r="L81" s="2">
        <f>ROUND((J81-K81),5)</f>
        <v>-1063.3800000000001</v>
      </c>
      <c r="M81" s="15">
        <f>ROUND(IF(K81=0, IF(J81=0, 0, 1), J81/K81),5)</f>
        <v>0.89366000000000001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154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155</v>
      </c>
      <c r="J83" s="2">
        <v>44666.68</v>
      </c>
      <c r="K83" s="2">
        <v>44666.68</v>
      </c>
      <c r="L83" s="2">
        <f t="shared" ref="L83:L94" si="6">ROUND((J83-K83),5)</f>
        <v>0</v>
      </c>
      <c r="M83" s="15">
        <f t="shared" ref="M83:M94" si="7">ROUND(IF(K83=0, IF(J83=0, 0, 1), J83/K83),5)</f>
        <v>1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156</v>
      </c>
      <c r="J84" s="2">
        <v>0</v>
      </c>
      <c r="K84" s="2">
        <v>4466.6400000000003</v>
      </c>
      <c r="L84" s="2">
        <f t="shared" si="6"/>
        <v>-4466.6400000000003</v>
      </c>
      <c r="M84" s="15">
        <f t="shared" si="7"/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157</v>
      </c>
      <c r="J85" s="2">
        <v>0</v>
      </c>
      <c r="K85" s="2">
        <v>1608</v>
      </c>
      <c r="L85" s="2">
        <f t="shared" si="6"/>
        <v>-1608</v>
      </c>
      <c r="M85" s="15">
        <f t="shared" si="7"/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158</v>
      </c>
      <c r="J86" s="2">
        <v>0</v>
      </c>
      <c r="K86" s="2">
        <v>3440</v>
      </c>
      <c r="L86" s="2">
        <f t="shared" si="6"/>
        <v>-3440</v>
      </c>
      <c r="M86" s="15">
        <f t="shared" si="7"/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159</v>
      </c>
      <c r="J87" s="8">
        <v>0</v>
      </c>
      <c r="K87" s="8">
        <v>120</v>
      </c>
      <c r="L87" s="8">
        <f t="shared" si="6"/>
        <v>-120</v>
      </c>
      <c r="M87" s="17">
        <f t="shared" si="7"/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160</v>
      </c>
      <c r="I88" s="1"/>
      <c r="J88" s="2">
        <f>ROUND(SUM(J82:J87),5)</f>
        <v>44666.68</v>
      </c>
      <c r="K88" s="2">
        <f>ROUND(SUM(K82:K87),5)</f>
        <v>54301.32</v>
      </c>
      <c r="L88" s="2">
        <f t="shared" si="6"/>
        <v>-9634.64</v>
      </c>
      <c r="M88" s="15">
        <f t="shared" si="7"/>
        <v>0.82257000000000002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161</v>
      </c>
      <c r="I89" s="1"/>
      <c r="J89" s="2">
        <v>104737.13</v>
      </c>
      <c r="K89" s="2">
        <v>100962</v>
      </c>
      <c r="L89" s="2">
        <f t="shared" si="6"/>
        <v>3775.13</v>
      </c>
      <c r="M89" s="15">
        <f t="shared" si="7"/>
        <v>1.03739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162</v>
      </c>
      <c r="I90" s="1"/>
      <c r="J90" s="2">
        <v>23967.39</v>
      </c>
      <c r="K90" s="2">
        <v>24026.639999999999</v>
      </c>
      <c r="L90" s="2">
        <f t="shared" si="6"/>
        <v>-59.25</v>
      </c>
      <c r="M90" s="15">
        <f t="shared" si="7"/>
        <v>0.99753000000000003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163</v>
      </c>
      <c r="I91" s="1"/>
      <c r="J91" s="2">
        <v>8190</v>
      </c>
      <c r="K91" s="2">
        <v>13333.36</v>
      </c>
      <c r="L91" s="2">
        <f t="shared" si="6"/>
        <v>-5143.3599999999997</v>
      </c>
      <c r="M91" s="15">
        <f t="shared" si="7"/>
        <v>0.61424999999999996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164</v>
      </c>
      <c r="I92" s="1"/>
      <c r="J92" s="2">
        <v>0</v>
      </c>
      <c r="K92" s="2">
        <v>666.72</v>
      </c>
      <c r="L92" s="2">
        <f t="shared" si="6"/>
        <v>-666.72</v>
      </c>
      <c r="M92" s="15">
        <f t="shared" si="7"/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165</v>
      </c>
      <c r="I93" s="1"/>
      <c r="J93" s="8">
        <v>28047.46</v>
      </c>
      <c r="K93" s="8">
        <v>27002.36</v>
      </c>
      <c r="L93" s="8">
        <f t="shared" si="6"/>
        <v>1045.0999999999999</v>
      </c>
      <c r="M93" s="17">
        <f t="shared" si="7"/>
        <v>1.0387</v>
      </c>
    </row>
    <row r="94" spans="1:13" x14ac:dyDescent="0.25">
      <c r="A94" s="1"/>
      <c r="B94" s="1"/>
      <c r="C94" s="1"/>
      <c r="D94" s="1"/>
      <c r="E94" s="1"/>
      <c r="F94" s="1"/>
      <c r="G94" s="1" t="s">
        <v>166</v>
      </c>
      <c r="H94" s="1"/>
      <c r="I94" s="1"/>
      <c r="J94" s="2">
        <f>ROUND(SUM(J80:J81)+SUM(J88:J93),5)</f>
        <v>218545.28</v>
      </c>
      <c r="K94" s="2">
        <f>ROUND(SUM(K80:K81)+SUM(K88:K93),5)</f>
        <v>230292.4</v>
      </c>
      <c r="L94" s="2">
        <f t="shared" si="6"/>
        <v>-11747.12</v>
      </c>
      <c r="M94" s="15">
        <f t="shared" si="7"/>
        <v>0.94899</v>
      </c>
    </row>
    <row r="95" spans="1:13" x14ac:dyDescent="0.25">
      <c r="A95" s="1"/>
      <c r="B95" s="1"/>
      <c r="C95" s="1"/>
      <c r="D95" s="1"/>
      <c r="E95" s="1"/>
      <c r="F95" s="1"/>
      <c r="G95" s="1" t="s">
        <v>167</v>
      </c>
      <c r="H95" s="1"/>
      <c r="I95" s="1"/>
      <c r="J95" s="2">
        <v>25757.23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168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169</v>
      </c>
      <c r="I97" s="1"/>
      <c r="J97" s="2">
        <v>169.68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170</v>
      </c>
      <c r="I98" s="1"/>
      <c r="J98" s="2">
        <v>19470.78</v>
      </c>
      <c r="K98" s="2">
        <v>15199</v>
      </c>
      <c r="L98" s="2">
        <f t="shared" ref="L98:L103" si="8">ROUND((J98-K98),5)</f>
        <v>4271.78</v>
      </c>
      <c r="M98" s="15">
        <f t="shared" ref="M98:M103" si="9">ROUND(IF(K98=0, IF(J98=0, 0, 1), J98/K98),5)</f>
        <v>1.2810600000000001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171</v>
      </c>
      <c r="I99" s="1"/>
      <c r="J99" s="2">
        <v>6110.53</v>
      </c>
      <c r="K99" s="2">
        <v>4606.72</v>
      </c>
      <c r="L99" s="2">
        <f t="shared" si="8"/>
        <v>1503.81</v>
      </c>
      <c r="M99" s="15">
        <f t="shared" si="9"/>
        <v>1.3264400000000001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172</v>
      </c>
      <c r="I100" s="1"/>
      <c r="J100" s="2">
        <v>844.07</v>
      </c>
      <c r="K100" s="2">
        <v>27700</v>
      </c>
      <c r="L100" s="2">
        <f t="shared" si="8"/>
        <v>-26855.93</v>
      </c>
      <c r="M100" s="15">
        <f t="shared" si="9"/>
        <v>3.0470000000000001E-2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173</v>
      </c>
      <c r="I101" s="1"/>
      <c r="J101" s="2">
        <v>0</v>
      </c>
      <c r="K101" s="2">
        <v>2700</v>
      </c>
      <c r="L101" s="2">
        <f t="shared" si="8"/>
        <v>-2700</v>
      </c>
      <c r="M101" s="15">
        <f t="shared" si="9"/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174</v>
      </c>
      <c r="I102" s="1"/>
      <c r="J102" s="8">
        <v>228</v>
      </c>
      <c r="K102" s="8">
        <v>166.72</v>
      </c>
      <c r="L102" s="8">
        <f t="shared" si="8"/>
        <v>61.28</v>
      </c>
      <c r="M102" s="17">
        <f t="shared" si="9"/>
        <v>1.3675600000000001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175</v>
      </c>
      <c r="H103" s="1"/>
      <c r="I103" s="1"/>
      <c r="J103" s="2">
        <f>ROUND(SUM(J96:J102),5)</f>
        <v>26823.06</v>
      </c>
      <c r="K103" s="2">
        <f>ROUND(SUM(K96:K102),5)</f>
        <v>50372.44</v>
      </c>
      <c r="L103" s="2">
        <f t="shared" si="8"/>
        <v>-23549.38</v>
      </c>
      <c r="M103" s="15">
        <f t="shared" si="9"/>
        <v>0.53249000000000002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176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177</v>
      </c>
      <c r="I105" s="1"/>
      <c r="J105" s="2">
        <v>2054.98</v>
      </c>
      <c r="K105" s="2">
        <v>592.72</v>
      </c>
      <c r="L105" s="2">
        <f>ROUND((J105-K105),5)</f>
        <v>1462.26</v>
      </c>
      <c r="M105" s="15">
        <f>ROUND(IF(K105=0, IF(J105=0, 0, 1), J105/K105),5)</f>
        <v>3.4670299999999998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178</v>
      </c>
      <c r="I106" s="1"/>
      <c r="J106" s="2">
        <v>3308.43</v>
      </c>
      <c r="K106" s="2">
        <v>3148.22</v>
      </c>
      <c r="L106" s="2">
        <f>ROUND((J106-K106),5)</f>
        <v>160.21</v>
      </c>
      <c r="M106" s="15">
        <f>ROUND(IF(K106=0, IF(J106=0, 0, 1), J106/K106),5)</f>
        <v>1.0508900000000001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179</v>
      </c>
      <c r="I107" s="1"/>
      <c r="J107" s="2">
        <v>555.80999999999995</v>
      </c>
      <c r="K107" s="2">
        <v>434.23</v>
      </c>
      <c r="L107" s="2">
        <f>ROUND((J107-K107),5)</f>
        <v>121.58</v>
      </c>
      <c r="M107" s="15">
        <f>ROUND(IF(K107=0, IF(J107=0, 0, 1), J107/K107),5)</f>
        <v>1.27999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180</v>
      </c>
      <c r="H108" s="1"/>
      <c r="I108" s="1"/>
      <c r="J108" s="3">
        <f>ROUND(SUM(J104:J107),5)</f>
        <v>5919.22</v>
      </c>
      <c r="K108" s="3">
        <f>ROUND(SUM(K104:K107),5)</f>
        <v>4175.17</v>
      </c>
      <c r="L108" s="3">
        <f>ROUND((J108-K108),5)</f>
        <v>1744.05</v>
      </c>
      <c r="M108" s="16">
        <f>ROUND(IF(K108=0, IF(J108=0, 0, 1), J108/K108),5)</f>
        <v>1.4177200000000001</v>
      </c>
    </row>
    <row r="109" spans="1:13" x14ac:dyDescent="0.25">
      <c r="A109" s="1"/>
      <c r="B109" s="1"/>
      <c r="C109" s="1"/>
      <c r="D109" s="1"/>
      <c r="E109" s="1"/>
      <c r="F109" s="1" t="s">
        <v>181</v>
      </c>
      <c r="G109" s="1"/>
      <c r="H109" s="1"/>
      <c r="I109" s="1"/>
      <c r="J109" s="2">
        <f>ROUND(J79+SUM(J94:J95)+J103+J108,5)</f>
        <v>277044.78999999998</v>
      </c>
      <c r="K109" s="2">
        <f>ROUND(K79+SUM(K94:K95)+K103+K108,5)</f>
        <v>284840.01</v>
      </c>
      <c r="L109" s="2">
        <f>ROUND((J109-K109),5)</f>
        <v>-7795.22</v>
      </c>
      <c r="M109" s="15">
        <f>ROUND(IF(K109=0, IF(J109=0, 0, 1), J109/K109),5)</f>
        <v>0.97262999999999999</v>
      </c>
    </row>
    <row r="110" spans="1:13" x14ac:dyDescent="0.25">
      <c r="A110" s="1"/>
      <c r="B110" s="1"/>
      <c r="C110" s="1"/>
      <c r="D110" s="1"/>
      <c r="E110" s="1"/>
      <c r="F110" s="1" t="s">
        <v>182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183</v>
      </c>
      <c r="H111" s="1"/>
      <c r="I111" s="1"/>
      <c r="J111" s="2">
        <v>285</v>
      </c>
      <c r="K111" s="2">
        <v>1500</v>
      </c>
      <c r="L111" s="2">
        <f>ROUND((J111-K111),5)</f>
        <v>-1215</v>
      </c>
      <c r="M111" s="15">
        <f>ROUND(IF(K111=0, IF(J111=0, 0, 1), J111/K111),5)</f>
        <v>0.19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184</v>
      </c>
      <c r="H112" s="1"/>
      <c r="I112" s="1"/>
      <c r="J112" s="2">
        <v>10800</v>
      </c>
      <c r="K112" s="2">
        <v>10666.64</v>
      </c>
      <c r="L112" s="2">
        <f>ROUND((J112-K112),5)</f>
        <v>133.36000000000001</v>
      </c>
      <c r="M112" s="15">
        <f>ROUND(IF(K112=0, IF(J112=0, 0, 1), J112/K112),5)</f>
        <v>1.0125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185</v>
      </c>
      <c r="H113" s="1"/>
      <c r="I113" s="1"/>
      <c r="J113" s="8">
        <v>0</v>
      </c>
      <c r="K113" s="8">
        <v>2666.64</v>
      </c>
      <c r="L113" s="8">
        <f>ROUND((J113-K113),5)</f>
        <v>-2666.64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186</v>
      </c>
      <c r="G114" s="1"/>
      <c r="H114" s="1"/>
      <c r="I114" s="1"/>
      <c r="J114" s="2">
        <f>ROUND(SUM(J110:J113),5)</f>
        <v>11085</v>
      </c>
      <c r="K114" s="2">
        <f>ROUND(SUM(K110:K113),5)</f>
        <v>14833.28</v>
      </c>
      <c r="L114" s="2">
        <f>ROUND((J114-K114),5)</f>
        <v>-3748.28</v>
      </c>
      <c r="M114" s="15">
        <f>ROUND(IF(K114=0, IF(J114=0, 0, 1), J114/K114),5)</f>
        <v>0.74731000000000003</v>
      </c>
    </row>
    <row r="115" spans="1:13" x14ac:dyDescent="0.25">
      <c r="A115" s="1"/>
      <c r="B115" s="1"/>
      <c r="C115" s="1"/>
      <c r="D115" s="1"/>
      <c r="E115" s="1"/>
      <c r="F115" s="1" t="s">
        <v>187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188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189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190</v>
      </c>
      <c r="J118" s="2">
        <v>1598.28</v>
      </c>
      <c r="K118" s="2">
        <v>1333.36</v>
      </c>
      <c r="L118" s="2">
        <f>ROUND((J118-K118),5)</f>
        <v>264.92</v>
      </c>
      <c r="M118" s="15">
        <f>ROUND(IF(K118=0, IF(J118=0, 0, 1), J118/K118),5)</f>
        <v>1.19869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191</v>
      </c>
      <c r="J119" s="8">
        <v>24889.7</v>
      </c>
      <c r="K119" s="8">
        <v>7000</v>
      </c>
      <c r="L119" s="8">
        <f>ROUND((J119-K119),5)</f>
        <v>17889.7</v>
      </c>
      <c r="M119" s="17">
        <f>ROUND(IF(K119=0, IF(J119=0, 0, 1), J119/K119),5)</f>
        <v>3.5556700000000001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192</v>
      </c>
      <c r="I120" s="1"/>
      <c r="J120" s="2">
        <f>ROUND(SUM(J117:J119),5)</f>
        <v>26487.98</v>
      </c>
      <c r="K120" s="2">
        <f>ROUND(SUM(K117:K119),5)</f>
        <v>8333.36</v>
      </c>
      <c r="L120" s="2">
        <f>ROUND((J120-K120),5)</f>
        <v>18154.62</v>
      </c>
      <c r="M120" s="15">
        <f>ROUND(IF(K120=0, IF(J120=0, 0, 1), J120/K120),5)</f>
        <v>3.17855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193</v>
      </c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 t="s">
        <v>361</v>
      </c>
      <c r="J122" s="2">
        <v>100.96</v>
      </c>
      <c r="K122" s="2"/>
      <c r="L122" s="2"/>
      <c r="M122" s="15"/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 t="s">
        <v>362</v>
      </c>
      <c r="J123" s="8">
        <v>195.75</v>
      </c>
      <c r="K123" s="8">
        <v>1000</v>
      </c>
      <c r="L123" s="8">
        <f>ROUND((J123-K123),5)</f>
        <v>-804.25</v>
      </c>
      <c r="M123" s="17">
        <f>ROUND(IF(K123=0, IF(J123=0, 0, 1), J123/K123),5)</f>
        <v>0.19575000000000001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363</v>
      </c>
      <c r="I124" s="1"/>
      <c r="J124" s="2">
        <f>ROUND(SUM(J121:J123),5)</f>
        <v>296.70999999999998</v>
      </c>
      <c r="K124" s="2">
        <f>ROUND(SUM(K121:K123),5)</f>
        <v>1000</v>
      </c>
      <c r="L124" s="2">
        <f>ROUND((J124-K124),5)</f>
        <v>-703.29</v>
      </c>
      <c r="M124" s="15">
        <f>ROUND(IF(K124=0, IF(J124=0, 0, 1), J124/K124),5)</f>
        <v>0.29670999999999997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 t="s">
        <v>194</v>
      </c>
      <c r="I125" s="1"/>
      <c r="J125" s="8">
        <v>202.63</v>
      </c>
      <c r="K125" s="8">
        <v>500</v>
      </c>
      <c r="L125" s="8">
        <f>ROUND((J125-K125),5)</f>
        <v>-297.37</v>
      </c>
      <c r="M125" s="17">
        <f>ROUND(IF(K125=0, IF(J125=0, 0, 1), J125/K125),5)</f>
        <v>0.40526000000000001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195</v>
      </c>
      <c r="H126" s="1"/>
      <c r="I126" s="1"/>
      <c r="J126" s="2">
        <f>ROUND(J116+J120+SUM(J124:J125),5)</f>
        <v>26987.32</v>
      </c>
      <c r="K126" s="2">
        <f>ROUND(K116+K120+SUM(K124:K125),5)</f>
        <v>9833.36</v>
      </c>
      <c r="L126" s="2">
        <f>ROUND((J126-K126),5)</f>
        <v>17153.96</v>
      </c>
      <c r="M126" s="15">
        <f>ROUND(IF(K126=0, IF(J126=0, 0, 1), J126/K126),5)</f>
        <v>2.7444700000000002</v>
      </c>
    </row>
    <row r="127" spans="1:13" x14ac:dyDescent="0.25">
      <c r="A127" s="1"/>
      <c r="B127" s="1"/>
      <c r="C127" s="1"/>
      <c r="D127" s="1"/>
      <c r="E127" s="1"/>
      <c r="F127" s="1"/>
      <c r="G127" s="1" t="s">
        <v>196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197</v>
      </c>
      <c r="H128" s="1"/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198</v>
      </c>
      <c r="I129" s="1"/>
      <c r="J129" s="2">
        <v>553.24</v>
      </c>
      <c r="K129" s="2">
        <v>400</v>
      </c>
      <c r="L129" s="2">
        <f>ROUND((J129-K129),5)</f>
        <v>153.24</v>
      </c>
      <c r="M129" s="15">
        <f>ROUND(IF(K129=0, IF(J129=0, 0, 1), J129/K129),5)</f>
        <v>1.3831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199</v>
      </c>
      <c r="I130" s="1"/>
      <c r="J130" s="2">
        <v>320.32</v>
      </c>
      <c r="K130" s="2">
        <v>500</v>
      </c>
      <c r="L130" s="2">
        <f>ROUND((J130-K130),5)</f>
        <v>-179.68</v>
      </c>
      <c r="M130" s="15">
        <f>ROUND(IF(K130=0, IF(J130=0, 0, 1), J130/K130),5)</f>
        <v>0.64063999999999999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200</v>
      </c>
      <c r="I131" s="1"/>
      <c r="J131" s="2">
        <v>2046.44</v>
      </c>
      <c r="K131" s="2">
        <v>1466.64</v>
      </c>
      <c r="L131" s="2">
        <f>ROUND((J131-K131),5)</f>
        <v>579.79999999999995</v>
      </c>
      <c r="M131" s="15">
        <f>ROUND(IF(K131=0, IF(J131=0, 0, 1), J131/K131),5)</f>
        <v>1.39533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201</v>
      </c>
      <c r="I132" s="1"/>
      <c r="J132" s="2">
        <v>350.59</v>
      </c>
      <c r="K132" s="2">
        <v>333.36</v>
      </c>
      <c r="L132" s="2">
        <f>ROUND((J132-K132),5)</f>
        <v>17.23</v>
      </c>
      <c r="M132" s="15">
        <f>ROUND(IF(K132=0, IF(J132=0, 0, 1), J132/K132),5)</f>
        <v>1.05169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202</v>
      </c>
      <c r="I133" s="1"/>
      <c r="J133" s="2">
        <v>350.59</v>
      </c>
      <c r="K133" s="2">
        <v>333.36</v>
      </c>
      <c r="L133" s="2">
        <f>ROUND((J133-K133),5)</f>
        <v>17.23</v>
      </c>
      <c r="M133" s="15">
        <f>ROUND(IF(K133=0, IF(J133=0, 0, 1), J133/K133),5)</f>
        <v>1.05169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364</v>
      </c>
      <c r="I134" s="1"/>
      <c r="J134" s="8">
        <v>11.96</v>
      </c>
      <c r="K134" s="8"/>
      <c r="L134" s="8"/>
      <c r="M134" s="17"/>
    </row>
    <row r="135" spans="1:13" x14ac:dyDescent="0.25">
      <c r="A135" s="1"/>
      <c r="B135" s="1"/>
      <c r="C135" s="1"/>
      <c r="D135" s="1"/>
      <c r="E135" s="1"/>
      <c r="F135" s="1"/>
      <c r="G135" s="1" t="s">
        <v>203</v>
      </c>
      <c r="H135" s="1"/>
      <c r="I135" s="1"/>
      <c r="J135" s="2">
        <f>ROUND(SUM(J128:J134),5)</f>
        <v>3633.14</v>
      </c>
      <c r="K135" s="2">
        <f>ROUND(SUM(K128:K134),5)</f>
        <v>3033.36</v>
      </c>
      <c r="L135" s="2">
        <f>ROUND((J135-K135),5)</f>
        <v>599.78</v>
      </c>
      <c r="M135" s="15">
        <f>ROUND(IF(K135=0, IF(J135=0, 0, 1), J135/K135),5)</f>
        <v>1.19773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204</v>
      </c>
      <c r="H136" s="1"/>
      <c r="I136" s="1"/>
      <c r="J136" s="2"/>
      <c r="K136" s="2"/>
      <c r="L136" s="2"/>
      <c r="M136" s="15"/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205</v>
      </c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 t="s">
        <v>206</v>
      </c>
      <c r="J138" s="2">
        <v>6759.41</v>
      </c>
      <c r="K138" s="2">
        <v>6666.64</v>
      </c>
      <c r="L138" s="2">
        <f t="shared" ref="L138:L147" si="10">ROUND((J138-K138),5)</f>
        <v>92.77</v>
      </c>
      <c r="M138" s="15">
        <f t="shared" ref="M138:M147" si="11">ROUND(IF(K138=0, IF(J138=0, 0, 1), J138/K138),5)</f>
        <v>1.0139199999999999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207</v>
      </c>
      <c r="J139" s="2">
        <v>1713.37</v>
      </c>
      <c r="K139" s="2">
        <v>1500</v>
      </c>
      <c r="L139" s="2">
        <f t="shared" si="10"/>
        <v>213.37</v>
      </c>
      <c r="M139" s="15">
        <f t="shared" si="11"/>
        <v>1.14225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 t="s">
        <v>208</v>
      </c>
      <c r="J140" s="8">
        <v>1295.98</v>
      </c>
      <c r="K140" s="8">
        <v>1000</v>
      </c>
      <c r="L140" s="8">
        <f t="shared" si="10"/>
        <v>295.98</v>
      </c>
      <c r="M140" s="17">
        <f t="shared" si="11"/>
        <v>1.2959799999999999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209</v>
      </c>
      <c r="I141" s="1"/>
      <c r="J141" s="2">
        <f>ROUND(SUM(J137:J140),5)</f>
        <v>9768.76</v>
      </c>
      <c r="K141" s="2">
        <f>ROUND(SUM(K137:K140),5)</f>
        <v>9166.64</v>
      </c>
      <c r="L141" s="2">
        <f t="shared" si="10"/>
        <v>602.12</v>
      </c>
      <c r="M141" s="15">
        <f t="shared" si="11"/>
        <v>1.06569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210</v>
      </c>
      <c r="I142" s="1"/>
      <c r="J142" s="2">
        <v>736.44</v>
      </c>
      <c r="K142" s="2">
        <v>666.64</v>
      </c>
      <c r="L142" s="2">
        <f t="shared" si="10"/>
        <v>69.8</v>
      </c>
      <c r="M142" s="15">
        <f t="shared" si="11"/>
        <v>1.1047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211</v>
      </c>
      <c r="I143" s="1"/>
      <c r="J143" s="8">
        <v>719.92</v>
      </c>
      <c r="K143" s="8">
        <v>733.36</v>
      </c>
      <c r="L143" s="8">
        <f t="shared" si="10"/>
        <v>-13.44</v>
      </c>
      <c r="M143" s="17">
        <f t="shared" si="11"/>
        <v>0.98167000000000004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212</v>
      </c>
      <c r="H144" s="1"/>
      <c r="I144" s="1"/>
      <c r="J144" s="2">
        <f>ROUND(J136+SUM(J141:J143),5)</f>
        <v>11225.12</v>
      </c>
      <c r="K144" s="2">
        <f>ROUND(K136+SUM(K141:K143),5)</f>
        <v>10566.64</v>
      </c>
      <c r="L144" s="2">
        <f t="shared" si="10"/>
        <v>658.48</v>
      </c>
      <c r="M144" s="15">
        <f t="shared" si="11"/>
        <v>1.0623199999999999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 t="s">
        <v>213</v>
      </c>
      <c r="H145" s="1"/>
      <c r="I145" s="1"/>
      <c r="J145" s="2">
        <v>1520.29</v>
      </c>
      <c r="K145" s="2">
        <v>652</v>
      </c>
      <c r="L145" s="2">
        <f t="shared" si="10"/>
        <v>868.29</v>
      </c>
      <c r="M145" s="15">
        <f t="shared" si="11"/>
        <v>2.3317299999999999</v>
      </c>
    </row>
    <row r="146" spans="1:13" ht="15.75" thickBot="1" x14ac:dyDescent="0.3">
      <c r="A146" s="1"/>
      <c r="B146" s="1"/>
      <c r="C146" s="1"/>
      <c r="D146" s="1"/>
      <c r="E146" s="1"/>
      <c r="F146" s="1" t="s">
        <v>214</v>
      </c>
      <c r="G146" s="1"/>
      <c r="H146" s="1"/>
      <c r="I146" s="1"/>
      <c r="J146" s="3">
        <f>ROUND(J115+SUM(J126:J127)+J135+SUM(J144:J145),5)</f>
        <v>43365.87</v>
      </c>
      <c r="K146" s="3">
        <f>ROUND(K115+SUM(K126:K127)+K135+SUM(K144:K145),5)</f>
        <v>24085.360000000001</v>
      </c>
      <c r="L146" s="3">
        <f t="shared" si="10"/>
        <v>19280.509999999998</v>
      </c>
      <c r="M146" s="16">
        <f t="shared" si="11"/>
        <v>1.8005100000000001</v>
      </c>
    </row>
    <row r="147" spans="1:13" x14ac:dyDescent="0.25">
      <c r="A147" s="1"/>
      <c r="B147" s="1"/>
      <c r="C147" s="1"/>
      <c r="D147" s="1"/>
      <c r="E147" s="1" t="s">
        <v>215</v>
      </c>
      <c r="F147" s="1"/>
      <c r="G147" s="1"/>
      <c r="H147" s="1"/>
      <c r="I147" s="1"/>
      <c r="J147" s="2">
        <f>ROUND(SUM(J48:J52)+SUM(J56:J57)+J62+J68+J78+J109+J114+J146,5)</f>
        <v>390076.99</v>
      </c>
      <c r="K147" s="2">
        <f>ROUND(SUM(K48:K52)+SUM(K56:K57)+K62+K68+K78+K109+K114+K146,5)</f>
        <v>364885.28</v>
      </c>
      <c r="L147" s="2">
        <f t="shared" si="10"/>
        <v>25191.71</v>
      </c>
      <c r="M147" s="15">
        <f t="shared" si="11"/>
        <v>1.06904</v>
      </c>
    </row>
    <row r="148" spans="1:13" x14ac:dyDescent="0.25">
      <c r="A148" s="1"/>
      <c r="B148" s="1"/>
      <c r="C148" s="1"/>
      <c r="D148" s="1"/>
      <c r="E148" s="1" t="s">
        <v>216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217</v>
      </c>
      <c r="G149" s="1"/>
      <c r="H149" s="1"/>
      <c r="I149" s="1"/>
      <c r="J149" s="2">
        <v>0</v>
      </c>
      <c r="K149" s="2">
        <v>11666.64</v>
      </c>
      <c r="L149" s="2">
        <f>ROUND((J149-K149),5)</f>
        <v>-11666.64</v>
      </c>
      <c r="M149" s="15">
        <f>ROUND(IF(K149=0, IF(J149=0, 0, 1), J149/K149),5)</f>
        <v>0</v>
      </c>
    </row>
    <row r="150" spans="1:13" ht="15.75" thickBot="1" x14ac:dyDescent="0.3">
      <c r="A150" s="1"/>
      <c r="B150" s="1"/>
      <c r="C150" s="1"/>
      <c r="D150" s="1"/>
      <c r="E150" s="1"/>
      <c r="F150" s="1" t="s">
        <v>218</v>
      </c>
      <c r="G150" s="1"/>
      <c r="H150" s="1"/>
      <c r="I150" s="1"/>
      <c r="J150" s="8">
        <v>12.45</v>
      </c>
      <c r="K150" s="8">
        <v>333.36</v>
      </c>
      <c r="L150" s="8">
        <f>ROUND((J150-K150),5)</f>
        <v>-320.91000000000003</v>
      </c>
      <c r="M150" s="17">
        <f>ROUND(IF(K150=0, IF(J150=0, 0, 1), J150/K150),5)</f>
        <v>3.7350000000000001E-2</v>
      </c>
    </row>
    <row r="151" spans="1:13" x14ac:dyDescent="0.25">
      <c r="A151" s="1"/>
      <c r="B151" s="1"/>
      <c r="C151" s="1"/>
      <c r="D151" s="1"/>
      <c r="E151" s="1" t="s">
        <v>219</v>
      </c>
      <c r="F151" s="1"/>
      <c r="G151" s="1"/>
      <c r="H151" s="1"/>
      <c r="I151" s="1"/>
      <c r="J151" s="2">
        <f>ROUND(SUM(J148:J150),5)</f>
        <v>12.45</v>
      </c>
      <c r="K151" s="2">
        <f>ROUND(SUM(K148:K150),5)</f>
        <v>12000</v>
      </c>
      <c r="L151" s="2">
        <f>ROUND((J151-K151),5)</f>
        <v>-11987.55</v>
      </c>
      <c r="M151" s="15">
        <f>ROUND(IF(K151=0, IF(J151=0, 0, 1), J151/K151),5)</f>
        <v>1.0399999999999999E-3</v>
      </c>
    </row>
    <row r="152" spans="1:13" x14ac:dyDescent="0.25">
      <c r="A152" s="1"/>
      <c r="B152" s="1"/>
      <c r="C152" s="1"/>
      <c r="D152" s="1"/>
      <c r="E152" s="1" t="s">
        <v>220</v>
      </c>
      <c r="F152" s="1"/>
      <c r="G152" s="1"/>
      <c r="H152" s="1"/>
      <c r="I152" s="1"/>
      <c r="J152" s="2"/>
      <c r="K152" s="2"/>
      <c r="L152" s="2"/>
      <c r="M152" s="15"/>
    </row>
    <row r="153" spans="1:13" x14ac:dyDescent="0.25">
      <c r="A153" s="1"/>
      <c r="B153" s="1"/>
      <c r="C153" s="1"/>
      <c r="D153" s="1"/>
      <c r="E153" s="1"/>
      <c r="F153" s="1" t="s">
        <v>221</v>
      </c>
      <c r="G153" s="1"/>
      <c r="H153" s="1"/>
      <c r="I153" s="1"/>
      <c r="J153" s="2">
        <v>0</v>
      </c>
      <c r="K153" s="2">
        <v>7500</v>
      </c>
      <c r="L153" s="2">
        <f t="shared" ref="L153:L158" si="12">ROUND((J153-K153),5)</f>
        <v>-7500</v>
      </c>
      <c r="M153" s="15">
        <f t="shared" ref="M153:M158" si="13">ROUND(IF(K153=0, IF(J153=0, 0, 1), J153/K153),5)</f>
        <v>0</v>
      </c>
    </row>
    <row r="154" spans="1:13" x14ac:dyDescent="0.25">
      <c r="A154" s="1"/>
      <c r="B154" s="1"/>
      <c r="C154" s="1"/>
      <c r="D154" s="1"/>
      <c r="E154" s="1"/>
      <c r="F154" s="1" t="s">
        <v>222</v>
      </c>
      <c r="G154" s="1"/>
      <c r="H154" s="1"/>
      <c r="I154" s="1"/>
      <c r="J154" s="2">
        <v>5741.11</v>
      </c>
      <c r="K154" s="2">
        <v>7232.34</v>
      </c>
      <c r="L154" s="2">
        <f t="shared" si="12"/>
        <v>-1491.23</v>
      </c>
      <c r="M154" s="15">
        <f t="shared" si="13"/>
        <v>0.79381000000000002</v>
      </c>
    </row>
    <row r="155" spans="1:13" x14ac:dyDescent="0.25">
      <c r="A155" s="1"/>
      <c r="B155" s="1"/>
      <c r="C155" s="1"/>
      <c r="D155" s="1"/>
      <c r="E155" s="1"/>
      <c r="F155" s="1" t="s">
        <v>223</v>
      </c>
      <c r="G155" s="1"/>
      <c r="H155" s="1"/>
      <c r="I155" s="1"/>
      <c r="J155" s="2">
        <v>4662.8500000000004</v>
      </c>
      <c r="K155" s="2">
        <v>3166.64</v>
      </c>
      <c r="L155" s="2">
        <f t="shared" si="12"/>
        <v>1496.21</v>
      </c>
      <c r="M155" s="15">
        <f t="shared" si="13"/>
        <v>1.4724900000000001</v>
      </c>
    </row>
    <row r="156" spans="1:13" x14ac:dyDescent="0.25">
      <c r="A156" s="1"/>
      <c r="B156" s="1"/>
      <c r="C156" s="1"/>
      <c r="D156" s="1"/>
      <c r="E156" s="1"/>
      <c r="F156" s="1" t="s">
        <v>224</v>
      </c>
      <c r="G156" s="1"/>
      <c r="H156" s="1"/>
      <c r="I156" s="1"/>
      <c r="J156" s="2">
        <v>387.15</v>
      </c>
      <c r="K156" s="2">
        <v>500</v>
      </c>
      <c r="L156" s="2">
        <f t="shared" si="12"/>
        <v>-112.85</v>
      </c>
      <c r="M156" s="15">
        <f t="shared" si="13"/>
        <v>0.77429999999999999</v>
      </c>
    </row>
    <row r="157" spans="1:13" ht="15.75" thickBot="1" x14ac:dyDescent="0.3">
      <c r="A157" s="1"/>
      <c r="B157" s="1"/>
      <c r="C157" s="1"/>
      <c r="D157" s="1"/>
      <c r="E157" s="1"/>
      <c r="F157" s="1" t="s">
        <v>225</v>
      </c>
      <c r="G157" s="1"/>
      <c r="H157" s="1"/>
      <c r="I157" s="1"/>
      <c r="J157" s="8">
        <v>5430.6</v>
      </c>
      <c r="K157" s="8">
        <v>7500</v>
      </c>
      <c r="L157" s="8">
        <f t="shared" si="12"/>
        <v>-2069.4</v>
      </c>
      <c r="M157" s="17">
        <f t="shared" si="13"/>
        <v>0.72407999999999995</v>
      </c>
    </row>
    <row r="158" spans="1:13" x14ac:dyDescent="0.25">
      <c r="A158" s="1"/>
      <c r="B158" s="1"/>
      <c r="C158" s="1"/>
      <c r="D158" s="1"/>
      <c r="E158" s="1" t="s">
        <v>226</v>
      </c>
      <c r="F158" s="1"/>
      <c r="G158" s="1"/>
      <c r="H158" s="1"/>
      <c r="I158" s="1"/>
      <c r="J158" s="2">
        <f>ROUND(SUM(J152:J157),5)</f>
        <v>16221.71</v>
      </c>
      <c r="K158" s="2">
        <f>ROUND(SUM(K152:K157),5)</f>
        <v>25898.98</v>
      </c>
      <c r="L158" s="2">
        <f t="shared" si="12"/>
        <v>-9677.27</v>
      </c>
      <c r="M158" s="15">
        <f t="shared" si="13"/>
        <v>0.62634999999999996</v>
      </c>
    </row>
    <row r="159" spans="1:13" x14ac:dyDescent="0.25">
      <c r="A159" s="1"/>
      <c r="B159" s="1"/>
      <c r="C159" s="1"/>
      <c r="D159" s="1"/>
      <c r="E159" s="1" t="s">
        <v>227</v>
      </c>
      <c r="F159" s="1"/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 t="s">
        <v>365</v>
      </c>
      <c r="G160" s="1"/>
      <c r="H160" s="1"/>
      <c r="I160" s="1"/>
      <c r="J160" s="2">
        <v>70</v>
      </c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228</v>
      </c>
      <c r="G161" s="1"/>
      <c r="H161" s="1"/>
      <c r="I161" s="1"/>
      <c r="J161" s="2">
        <v>0</v>
      </c>
      <c r="K161" s="2">
        <v>333.36</v>
      </c>
      <c r="L161" s="2">
        <f>ROUND((J161-K161),5)</f>
        <v>-333.36</v>
      </c>
      <c r="M161" s="15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 t="s">
        <v>229</v>
      </c>
      <c r="G162" s="1"/>
      <c r="H162" s="1"/>
      <c r="I162" s="1"/>
      <c r="J162" s="2">
        <v>2766.4</v>
      </c>
      <c r="K162" s="2">
        <v>2833.36</v>
      </c>
      <c r="L162" s="2">
        <f>ROUND((J162-K162),5)</f>
        <v>-66.959999999999994</v>
      </c>
      <c r="M162" s="15">
        <f>ROUND(IF(K162=0, IF(J162=0, 0, 1), J162/K162),5)</f>
        <v>0.97636999999999996</v>
      </c>
    </row>
    <row r="163" spans="1:13" x14ac:dyDescent="0.25">
      <c r="A163" s="1"/>
      <c r="B163" s="1"/>
      <c r="C163" s="1"/>
      <c r="D163" s="1"/>
      <c r="E163" s="1"/>
      <c r="F163" s="1" t="s">
        <v>230</v>
      </c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/>
      <c r="G164" s="1" t="s">
        <v>231</v>
      </c>
      <c r="H164" s="1"/>
      <c r="I164" s="1"/>
      <c r="J164" s="2">
        <v>85.57</v>
      </c>
      <c r="K164" s="2">
        <v>2000</v>
      </c>
      <c r="L164" s="2">
        <f t="shared" ref="L164:L173" si="14">ROUND((J164-K164),5)</f>
        <v>-1914.43</v>
      </c>
      <c r="M164" s="15">
        <f t="shared" ref="M164:M173" si="15">ROUND(IF(K164=0, IF(J164=0, 0, 1), J164/K164),5)</f>
        <v>4.2790000000000002E-2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232</v>
      </c>
      <c r="H165" s="1"/>
      <c r="I165" s="1"/>
      <c r="J165" s="2">
        <v>0</v>
      </c>
      <c r="K165" s="2">
        <v>2666.64</v>
      </c>
      <c r="L165" s="2">
        <f t="shared" si="14"/>
        <v>-2666.64</v>
      </c>
      <c r="M165" s="15">
        <f t="shared" si="15"/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233</v>
      </c>
      <c r="H166" s="1"/>
      <c r="I166" s="1"/>
      <c r="J166" s="2">
        <v>3346.32</v>
      </c>
      <c r="K166" s="2">
        <v>4000</v>
      </c>
      <c r="L166" s="2">
        <f t="shared" si="14"/>
        <v>-653.67999999999995</v>
      </c>
      <c r="M166" s="15">
        <f t="shared" si="15"/>
        <v>0.83657999999999999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234</v>
      </c>
      <c r="H167" s="1"/>
      <c r="I167" s="1"/>
      <c r="J167" s="2">
        <v>0</v>
      </c>
      <c r="K167" s="2">
        <v>8333.2800000000007</v>
      </c>
      <c r="L167" s="2">
        <f t="shared" si="14"/>
        <v>-8333.2800000000007</v>
      </c>
      <c r="M167" s="15">
        <f t="shared" si="15"/>
        <v>0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235</v>
      </c>
      <c r="H168" s="1"/>
      <c r="I168" s="1"/>
      <c r="J168" s="2">
        <v>0</v>
      </c>
      <c r="K168" s="2">
        <v>500</v>
      </c>
      <c r="L168" s="2">
        <f t="shared" si="14"/>
        <v>-500</v>
      </c>
      <c r="M168" s="15">
        <f t="shared" si="15"/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236</v>
      </c>
      <c r="H169" s="1"/>
      <c r="I169" s="1"/>
      <c r="J169" s="2">
        <v>0</v>
      </c>
      <c r="K169" s="2">
        <v>333.28</v>
      </c>
      <c r="L169" s="2">
        <f t="shared" si="14"/>
        <v>-333.28</v>
      </c>
      <c r="M169" s="15">
        <f t="shared" si="15"/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237</v>
      </c>
      <c r="H170" s="1"/>
      <c r="I170" s="1"/>
      <c r="J170" s="2">
        <v>485.55</v>
      </c>
      <c r="K170" s="2">
        <v>1200</v>
      </c>
      <c r="L170" s="2">
        <f t="shared" si="14"/>
        <v>-714.45</v>
      </c>
      <c r="M170" s="15">
        <f t="shared" si="15"/>
        <v>0.40462999999999999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238</v>
      </c>
      <c r="H171" s="1"/>
      <c r="I171" s="1"/>
      <c r="J171" s="2">
        <v>0</v>
      </c>
      <c r="K171" s="2">
        <v>1000</v>
      </c>
      <c r="L171" s="2">
        <f t="shared" si="14"/>
        <v>-1000</v>
      </c>
      <c r="M171" s="15">
        <f t="shared" si="15"/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239</v>
      </c>
      <c r="H172" s="1"/>
      <c r="I172" s="1"/>
      <c r="J172" s="2">
        <v>9933.5</v>
      </c>
      <c r="K172" s="2">
        <v>0</v>
      </c>
      <c r="L172" s="2">
        <f t="shared" si="14"/>
        <v>9933.5</v>
      </c>
      <c r="M172" s="15">
        <f t="shared" si="15"/>
        <v>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240</v>
      </c>
      <c r="H173" s="1"/>
      <c r="I173" s="1"/>
      <c r="J173" s="2">
        <v>0</v>
      </c>
      <c r="K173" s="2">
        <v>333.28</v>
      </c>
      <c r="L173" s="2">
        <f t="shared" si="14"/>
        <v>-333.28</v>
      </c>
      <c r="M173" s="15">
        <f t="shared" si="15"/>
        <v>0</v>
      </c>
    </row>
    <row r="174" spans="1:13" ht="15.75" thickBot="1" x14ac:dyDescent="0.3">
      <c r="A174" s="1"/>
      <c r="B174" s="1"/>
      <c r="C174" s="1"/>
      <c r="D174" s="1"/>
      <c r="E174" s="1"/>
      <c r="F174" s="1"/>
      <c r="G174" s="1" t="s">
        <v>366</v>
      </c>
      <c r="H174" s="1"/>
      <c r="I174" s="1"/>
      <c r="J174" s="8">
        <v>588.66999999999996</v>
      </c>
      <c r="K174" s="8"/>
      <c r="L174" s="8"/>
      <c r="M174" s="17"/>
    </row>
    <row r="175" spans="1:13" x14ac:dyDescent="0.25">
      <c r="A175" s="1"/>
      <c r="B175" s="1"/>
      <c r="C175" s="1"/>
      <c r="D175" s="1"/>
      <c r="E175" s="1"/>
      <c r="F175" s="1" t="s">
        <v>241</v>
      </c>
      <c r="G175" s="1"/>
      <c r="H175" s="1"/>
      <c r="I175" s="1"/>
      <c r="J175" s="2">
        <f>ROUND(SUM(J163:J174),5)</f>
        <v>14439.61</v>
      </c>
      <c r="K175" s="2">
        <f>ROUND(SUM(K163:K174),5)</f>
        <v>20366.48</v>
      </c>
      <c r="L175" s="2">
        <f>ROUND((J175-K175),5)</f>
        <v>-5926.87</v>
      </c>
      <c r="M175" s="15">
        <f>ROUND(IF(K175=0, IF(J175=0, 0, 1), J175/K175),5)</f>
        <v>0.70899000000000001</v>
      </c>
    </row>
    <row r="176" spans="1:13" x14ac:dyDescent="0.25">
      <c r="A176" s="1"/>
      <c r="B176" s="1"/>
      <c r="C176" s="1"/>
      <c r="D176" s="1"/>
      <c r="E176" s="1"/>
      <c r="F176" s="1" t="s">
        <v>242</v>
      </c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/>
      <c r="G177" s="1" t="s">
        <v>367</v>
      </c>
      <c r="H177" s="1"/>
      <c r="I177" s="1"/>
      <c r="J177" s="2">
        <v>1481.51</v>
      </c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243</v>
      </c>
      <c r="H178" s="1"/>
      <c r="I178" s="1"/>
      <c r="J178" s="2">
        <v>153.9</v>
      </c>
      <c r="K178" s="2">
        <v>0</v>
      </c>
      <c r="L178" s="2">
        <f t="shared" ref="L178:L205" si="16">ROUND((J178-K178),5)</f>
        <v>153.9</v>
      </c>
      <c r="M178" s="15">
        <f t="shared" ref="M178:M205" si="17">ROUND(IF(K178=0, IF(J178=0, 0, 1), J178/K178),5)</f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244</v>
      </c>
      <c r="H179" s="1"/>
      <c r="I179" s="1"/>
      <c r="J179" s="2">
        <v>6076.4</v>
      </c>
      <c r="K179" s="2">
        <v>0</v>
      </c>
      <c r="L179" s="2">
        <f t="shared" si="16"/>
        <v>6076.4</v>
      </c>
      <c r="M179" s="15">
        <f t="shared" si="17"/>
        <v>1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245</v>
      </c>
      <c r="H180" s="1"/>
      <c r="I180" s="1"/>
      <c r="J180" s="2">
        <v>750.11</v>
      </c>
      <c r="K180" s="2">
        <v>0</v>
      </c>
      <c r="L180" s="2">
        <f t="shared" si="16"/>
        <v>750.11</v>
      </c>
      <c r="M180" s="15">
        <f t="shared" si="17"/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246</v>
      </c>
      <c r="H181" s="1"/>
      <c r="I181" s="1"/>
      <c r="J181" s="2">
        <v>619.20000000000005</v>
      </c>
      <c r="K181" s="2">
        <v>0</v>
      </c>
      <c r="L181" s="2">
        <f t="shared" si="16"/>
        <v>619.20000000000005</v>
      </c>
      <c r="M181" s="15">
        <f t="shared" si="17"/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247</v>
      </c>
      <c r="H182" s="1"/>
      <c r="I182" s="1"/>
      <c r="J182" s="2">
        <v>0</v>
      </c>
      <c r="K182" s="2">
        <v>0</v>
      </c>
      <c r="L182" s="2">
        <f t="shared" si="16"/>
        <v>0</v>
      </c>
      <c r="M182" s="15">
        <f t="shared" si="17"/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248</v>
      </c>
      <c r="H183" s="1"/>
      <c r="I183" s="1"/>
      <c r="J183" s="2">
        <v>0</v>
      </c>
      <c r="K183" s="2">
        <v>0</v>
      </c>
      <c r="L183" s="2">
        <f t="shared" si="16"/>
        <v>0</v>
      </c>
      <c r="M183" s="15">
        <f t="shared" si="17"/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249</v>
      </c>
      <c r="H184" s="1"/>
      <c r="I184" s="1"/>
      <c r="J184" s="2">
        <v>0</v>
      </c>
      <c r="K184" s="2">
        <v>0</v>
      </c>
      <c r="L184" s="2">
        <f t="shared" si="16"/>
        <v>0</v>
      </c>
      <c r="M184" s="15">
        <f t="shared" si="17"/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250</v>
      </c>
      <c r="H185" s="1"/>
      <c r="I185" s="1"/>
      <c r="J185" s="2">
        <v>415.2</v>
      </c>
      <c r="K185" s="2">
        <v>0</v>
      </c>
      <c r="L185" s="2">
        <f t="shared" si="16"/>
        <v>415.2</v>
      </c>
      <c r="M185" s="15">
        <f t="shared" si="17"/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251</v>
      </c>
      <c r="H186" s="1"/>
      <c r="I186" s="1"/>
      <c r="J186" s="2">
        <v>0</v>
      </c>
      <c r="K186" s="2">
        <v>0</v>
      </c>
      <c r="L186" s="2">
        <f t="shared" si="16"/>
        <v>0</v>
      </c>
      <c r="M186" s="15">
        <f t="shared" si="17"/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252</v>
      </c>
      <c r="H187" s="1"/>
      <c r="I187" s="1"/>
      <c r="J187" s="2">
        <v>171.18</v>
      </c>
      <c r="K187" s="2">
        <v>0</v>
      </c>
      <c r="L187" s="2">
        <f t="shared" si="16"/>
        <v>171.18</v>
      </c>
      <c r="M187" s="15">
        <f t="shared" si="17"/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253</v>
      </c>
      <c r="H188" s="1"/>
      <c r="I188" s="1"/>
      <c r="J188" s="2">
        <v>3420.98</v>
      </c>
      <c r="K188" s="2">
        <v>0</v>
      </c>
      <c r="L188" s="2">
        <f t="shared" si="16"/>
        <v>3420.98</v>
      </c>
      <c r="M188" s="15">
        <f t="shared" si="17"/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254</v>
      </c>
      <c r="H189" s="1"/>
      <c r="I189" s="1"/>
      <c r="J189" s="2">
        <v>0</v>
      </c>
      <c r="K189" s="2">
        <v>0</v>
      </c>
      <c r="L189" s="2">
        <f t="shared" si="16"/>
        <v>0</v>
      </c>
      <c r="M189" s="15">
        <f t="shared" si="17"/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255</v>
      </c>
      <c r="H190" s="1"/>
      <c r="I190" s="1"/>
      <c r="J190" s="2">
        <v>37.5</v>
      </c>
      <c r="K190" s="2">
        <v>0</v>
      </c>
      <c r="L190" s="2">
        <f t="shared" si="16"/>
        <v>37.5</v>
      </c>
      <c r="M190" s="15">
        <f t="shared" si="17"/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256</v>
      </c>
      <c r="H191" s="1"/>
      <c r="I191" s="1"/>
      <c r="J191" s="2">
        <v>200</v>
      </c>
      <c r="K191" s="2">
        <v>0</v>
      </c>
      <c r="L191" s="2">
        <f t="shared" si="16"/>
        <v>200</v>
      </c>
      <c r="M191" s="15">
        <f t="shared" si="17"/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257</v>
      </c>
      <c r="H192" s="1"/>
      <c r="I192" s="1"/>
      <c r="J192" s="2">
        <v>0</v>
      </c>
      <c r="K192" s="2">
        <v>0</v>
      </c>
      <c r="L192" s="2">
        <f t="shared" si="16"/>
        <v>0</v>
      </c>
      <c r="M192" s="15">
        <f t="shared" si="17"/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258</v>
      </c>
      <c r="H193" s="1"/>
      <c r="I193" s="1"/>
      <c r="J193" s="2">
        <v>0</v>
      </c>
      <c r="K193" s="2">
        <v>0</v>
      </c>
      <c r="L193" s="2">
        <f t="shared" si="16"/>
        <v>0</v>
      </c>
      <c r="M193" s="15">
        <f t="shared" si="17"/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259</v>
      </c>
      <c r="H194" s="1"/>
      <c r="I194" s="1"/>
      <c r="J194" s="2">
        <v>0</v>
      </c>
      <c r="K194" s="2">
        <v>0</v>
      </c>
      <c r="L194" s="2">
        <f t="shared" si="16"/>
        <v>0</v>
      </c>
      <c r="M194" s="15">
        <f t="shared" si="17"/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260</v>
      </c>
      <c r="H195" s="1"/>
      <c r="I195" s="1"/>
      <c r="J195" s="2">
        <v>0</v>
      </c>
      <c r="K195" s="2">
        <v>0</v>
      </c>
      <c r="L195" s="2">
        <f t="shared" si="16"/>
        <v>0</v>
      </c>
      <c r="M195" s="15">
        <f t="shared" si="17"/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261</v>
      </c>
      <c r="H196" s="1"/>
      <c r="I196" s="1"/>
      <c r="J196" s="2">
        <v>200</v>
      </c>
      <c r="K196" s="2">
        <v>0</v>
      </c>
      <c r="L196" s="2">
        <f t="shared" si="16"/>
        <v>200</v>
      </c>
      <c r="M196" s="15">
        <f t="shared" si="17"/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262</v>
      </c>
      <c r="H197" s="1"/>
      <c r="I197" s="1"/>
      <c r="J197" s="2">
        <v>7849.51</v>
      </c>
      <c r="K197" s="2">
        <v>0</v>
      </c>
      <c r="L197" s="2">
        <f t="shared" si="16"/>
        <v>7849.51</v>
      </c>
      <c r="M197" s="15">
        <f t="shared" si="17"/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263</v>
      </c>
      <c r="H198" s="1"/>
      <c r="I198" s="1"/>
      <c r="J198" s="2">
        <v>68.75</v>
      </c>
      <c r="K198" s="2">
        <v>0</v>
      </c>
      <c r="L198" s="2">
        <f t="shared" si="16"/>
        <v>68.75</v>
      </c>
      <c r="M198" s="15">
        <f t="shared" si="17"/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264</v>
      </c>
      <c r="H199" s="1"/>
      <c r="I199" s="1"/>
      <c r="J199" s="2">
        <v>97.71</v>
      </c>
      <c r="K199" s="2">
        <v>0</v>
      </c>
      <c r="L199" s="2">
        <f t="shared" si="16"/>
        <v>97.71</v>
      </c>
      <c r="M199" s="15">
        <f t="shared" si="17"/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265</v>
      </c>
      <c r="H200" s="1"/>
      <c r="I200" s="1"/>
      <c r="J200" s="2">
        <v>412.27</v>
      </c>
      <c r="K200" s="2">
        <v>0</v>
      </c>
      <c r="L200" s="2">
        <f t="shared" si="16"/>
        <v>412.27</v>
      </c>
      <c r="M200" s="15">
        <f t="shared" si="17"/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266</v>
      </c>
      <c r="H201" s="1"/>
      <c r="I201" s="1"/>
      <c r="J201" s="2">
        <v>0</v>
      </c>
      <c r="K201" s="2">
        <v>0</v>
      </c>
      <c r="L201" s="2">
        <f t="shared" si="16"/>
        <v>0</v>
      </c>
      <c r="M201" s="15">
        <f t="shared" si="17"/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267</v>
      </c>
      <c r="H202" s="1"/>
      <c r="I202" s="1"/>
      <c r="J202" s="2">
        <v>0</v>
      </c>
      <c r="K202" s="2">
        <v>0</v>
      </c>
      <c r="L202" s="2">
        <f t="shared" si="16"/>
        <v>0</v>
      </c>
      <c r="M202" s="15">
        <f t="shared" si="17"/>
        <v>0</v>
      </c>
    </row>
    <row r="203" spans="1:13" ht="15.75" thickBot="1" x14ac:dyDescent="0.3">
      <c r="A203" s="1"/>
      <c r="B203" s="1"/>
      <c r="C203" s="1"/>
      <c r="D203" s="1"/>
      <c r="E203" s="1"/>
      <c r="F203" s="1"/>
      <c r="G203" s="1" t="s">
        <v>268</v>
      </c>
      <c r="H203" s="1"/>
      <c r="I203" s="1"/>
      <c r="J203" s="2">
        <v>2686.35</v>
      </c>
      <c r="K203" s="2">
        <v>10000</v>
      </c>
      <c r="L203" s="2">
        <f t="shared" si="16"/>
        <v>-7313.65</v>
      </c>
      <c r="M203" s="15">
        <f t="shared" si="17"/>
        <v>0.26863999999999999</v>
      </c>
    </row>
    <row r="204" spans="1:13" ht="15.75" thickBot="1" x14ac:dyDescent="0.3">
      <c r="A204" s="1"/>
      <c r="B204" s="1"/>
      <c r="C204" s="1"/>
      <c r="D204" s="1"/>
      <c r="E204" s="1"/>
      <c r="F204" s="1" t="s">
        <v>269</v>
      </c>
      <c r="G204" s="1"/>
      <c r="H204" s="1"/>
      <c r="I204" s="1"/>
      <c r="J204" s="3">
        <f>ROUND(SUM(J176:J203),5)</f>
        <v>24640.57</v>
      </c>
      <c r="K204" s="3">
        <f>ROUND(SUM(K176:K203),5)</f>
        <v>10000</v>
      </c>
      <c r="L204" s="3">
        <f t="shared" si="16"/>
        <v>14640.57</v>
      </c>
      <c r="M204" s="16">
        <f t="shared" si="17"/>
        <v>2.4640599999999999</v>
      </c>
    </row>
    <row r="205" spans="1:13" x14ac:dyDescent="0.25">
      <c r="A205" s="1"/>
      <c r="B205" s="1"/>
      <c r="C205" s="1"/>
      <c r="D205" s="1"/>
      <c r="E205" s="1" t="s">
        <v>270</v>
      </c>
      <c r="F205" s="1"/>
      <c r="G205" s="1"/>
      <c r="H205" s="1"/>
      <c r="I205" s="1"/>
      <c r="J205" s="2">
        <f>ROUND(SUM(J159:J162)+J175+J204,5)</f>
        <v>41916.58</v>
      </c>
      <c r="K205" s="2">
        <f>ROUND(SUM(K159:K162)+K175+K204,5)</f>
        <v>33533.199999999997</v>
      </c>
      <c r="L205" s="2">
        <f t="shared" si="16"/>
        <v>8383.3799999999992</v>
      </c>
      <c r="M205" s="15">
        <f t="shared" si="17"/>
        <v>1.25</v>
      </c>
    </row>
    <row r="206" spans="1:13" x14ac:dyDescent="0.25">
      <c r="A206" s="1"/>
      <c r="B206" s="1"/>
      <c r="C206" s="1"/>
      <c r="D206" s="1"/>
      <c r="E206" s="1" t="s">
        <v>271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 t="s">
        <v>272</v>
      </c>
      <c r="G207" s="1"/>
      <c r="H207" s="1"/>
      <c r="I207" s="1"/>
      <c r="J207" s="2">
        <v>22.98</v>
      </c>
      <c r="K207" s="2">
        <v>1500</v>
      </c>
      <c r="L207" s="2">
        <f>ROUND((J207-K207),5)</f>
        <v>-1477.02</v>
      </c>
      <c r="M207" s="15">
        <f>ROUND(IF(K207=0, IF(J207=0, 0, 1), J207/K207),5)</f>
        <v>1.532E-2</v>
      </c>
    </row>
    <row r="208" spans="1:13" x14ac:dyDescent="0.25">
      <c r="A208" s="1"/>
      <c r="B208" s="1"/>
      <c r="C208" s="1"/>
      <c r="D208" s="1"/>
      <c r="E208" s="1"/>
      <c r="F208" s="1" t="s">
        <v>273</v>
      </c>
      <c r="G208" s="1"/>
      <c r="H208" s="1"/>
      <c r="I208" s="1"/>
      <c r="J208" s="2">
        <v>8.99</v>
      </c>
      <c r="K208" s="2">
        <v>500</v>
      </c>
      <c r="L208" s="2">
        <f>ROUND((J208-K208),5)</f>
        <v>-491.01</v>
      </c>
      <c r="M208" s="15">
        <f>ROUND(IF(K208=0, IF(J208=0, 0, 1), J208/K208),5)</f>
        <v>1.7979999999999999E-2</v>
      </c>
    </row>
    <row r="209" spans="1:13" ht="15.75" thickBot="1" x14ac:dyDescent="0.3">
      <c r="A209" s="1"/>
      <c r="B209" s="1"/>
      <c r="C209" s="1"/>
      <c r="D209" s="1"/>
      <c r="E209" s="1"/>
      <c r="F209" s="1" t="s">
        <v>368</v>
      </c>
      <c r="G209" s="1"/>
      <c r="H209" s="1"/>
      <c r="I209" s="1"/>
      <c r="J209" s="8">
        <v>160</v>
      </c>
      <c r="K209" s="8"/>
      <c r="L209" s="8"/>
      <c r="M209" s="17"/>
    </row>
    <row r="210" spans="1:13" x14ac:dyDescent="0.25">
      <c r="A210" s="1"/>
      <c r="B210" s="1"/>
      <c r="C210" s="1"/>
      <c r="D210" s="1"/>
      <c r="E210" s="1" t="s">
        <v>274</v>
      </c>
      <c r="F210" s="1"/>
      <c r="G210" s="1"/>
      <c r="H210" s="1"/>
      <c r="I210" s="1"/>
      <c r="J210" s="2">
        <f>ROUND(SUM(J206:J209),5)</f>
        <v>191.97</v>
      </c>
      <c r="K210" s="2">
        <f>ROUND(SUM(K206:K209),5)</f>
        <v>2000</v>
      </c>
      <c r="L210" s="2">
        <f>ROUND((J210-K210),5)</f>
        <v>-1808.03</v>
      </c>
      <c r="M210" s="15">
        <f>ROUND(IF(K210=0, IF(J210=0, 0, 1), J210/K210),5)</f>
        <v>9.5990000000000006E-2</v>
      </c>
    </row>
    <row r="211" spans="1:13" x14ac:dyDescent="0.25">
      <c r="A211" s="1"/>
      <c r="B211" s="1"/>
      <c r="C211" s="1"/>
      <c r="D211" s="1"/>
      <c r="E211" s="1" t="s">
        <v>275</v>
      </c>
      <c r="F211" s="1"/>
      <c r="G211" s="1"/>
      <c r="H211" s="1"/>
      <c r="I211" s="1"/>
      <c r="J211" s="2"/>
      <c r="K211" s="2"/>
      <c r="L211" s="2"/>
      <c r="M211" s="15"/>
    </row>
    <row r="212" spans="1:13" x14ac:dyDescent="0.25">
      <c r="A212" s="1"/>
      <c r="B212" s="1"/>
      <c r="C212" s="1"/>
      <c r="D212" s="1"/>
      <c r="E212" s="1"/>
      <c r="F212" s="1" t="s">
        <v>276</v>
      </c>
      <c r="G212" s="1"/>
      <c r="H212" s="1"/>
      <c r="I212" s="1"/>
      <c r="J212" s="2">
        <v>0</v>
      </c>
      <c r="K212" s="2">
        <v>0</v>
      </c>
      <c r="L212" s="2">
        <f>ROUND((J212-K212),5)</f>
        <v>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 t="s">
        <v>277</v>
      </c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/>
      <c r="G214" s="1" t="s">
        <v>278</v>
      </c>
      <c r="H214" s="1"/>
      <c r="I214" s="1"/>
      <c r="J214" s="2">
        <v>-323.33</v>
      </c>
      <c r="K214" s="2">
        <v>0</v>
      </c>
      <c r="L214" s="2">
        <f t="shared" ref="L214:L220" si="18">ROUND((J214-K214),5)</f>
        <v>-323.33</v>
      </c>
      <c r="M214" s="15">
        <f t="shared" ref="M214:M220" si="19"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279</v>
      </c>
      <c r="H215" s="1"/>
      <c r="I215" s="1"/>
      <c r="J215" s="2">
        <v>538.1</v>
      </c>
      <c r="K215" s="2">
        <v>5000</v>
      </c>
      <c r="L215" s="2">
        <f t="shared" si="18"/>
        <v>-4461.8999999999996</v>
      </c>
      <c r="M215" s="15">
        <f t="shared" si="19"/>
        <v>0.10761999999999999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280</v>
      </c>
      <c r="H216" s="1"/>
      <c r="I216" s="1"/>
      <c r="J216" s="2">
        <v>0</v>
      </c>
      <c r="K216" s="2">
        <v>366.64</v>
      </c>
      <c r="L216" s="2">
        <f t="shared" si="18"/>
        <v>-366.64</v>
      </c>
      <c r="M216" s="15">
        <f t="shared" si="19"/>
        <v>0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281</v>
      </c>
      <c r="H217" s="1"/>
      <c r="I217" s="1"/>
      <c r="J217" s="2">
        <v>0</v>
      </c>
      <c r="K217" s="2">
        <v>0</v>
      </c>
      <c r="L217" s="2">
        <f t="shared" si="18"/>
        <v>0</v>
      </c>
      <c r="M217" s="15">
        <f t="shared" si="19"/>
        <v>0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282</v>
      </c>
      <c r="H218" s="1"/>
      <c r="I218" s="1"/>
      <c r="J218" s="8">
        <v>2229.19</v>
      </c>
      <c r="K218" s="8">
        <v>4000</v>
      </c>
      <c r="L218" s="8">
        <f t="shared" si="18"/>
        <v>-1770.81</v>
      </c>
      <c r="M218" s="17">
        <f t="shared" si="19"/>
        <v>0.55730000000000002</v>
      </c>
    </row>
    <row r="219" spans="1:13" x14ac:dyDescent="0.25">
      <c r="A219" s="1"/>
      <c r="B219" s="1"/>
      <c r="C219" s="1"/>
      <c r="D219" s="1"/>
      <c r="E219" s="1"/>
      <c r="F219" s="1" t="s">
        <v>283</v>
      </c>
      <c r="G219" s="1"/>
      <c r="H219" s="1"/>
      <c r="I219" s="1"/>
      <c r="J219" s="2">
        <f>ROUND(SUM(J213:J218),5)</f>
        <v>2443.96</v>
      </c>
      <c r="K219" s="2">
        <f>ROUND(SUM(K213:K218),5)</f>
        <v>9366.64</v>
      </c>
      <c r="L219" s="2">
        <f t="shared" si="18"/>
        <v>-6922.68</v>
      </c>
      <c r="M219" s="15">
        <f t="shared" si="19"/>
        <v>0.26091999999999999</v>
      </c>
    </row>
    <row r="220" spans="1:13" x14ac:dyDescent="0.25">
      <c r="A220" s="1"/>
      <c r="B220" s="1"/>
      <c r="C220" s="1"/>
      <c r="D220" s="1"/>
      <c r="E220" s="1"/>
      <c r="F220" s="1" t="s">
        <v>284</v>
      </c>
      <c r="G220" s="1"/>
      <c r="H220" s="1"/>
      <c r="I220" s="1"/>
      <c r="J220" s="2">
        <v>0</v>
      </c>
      <c r="K220" s="2">
        <v>0</v>
      </c>
      <c r="L220" s="2">
        <f t="shared" si="18"/>
        <v>0</v>
      </c>
      <c r="M220" s="15">
        <f t="shared" si="19"/>
        <v>0</v>
      </c>
    </row>
    <row r="221" spans="1:13" x14ac:dyDescent="0.25">
      <c r="A221" s="1"/>
      <c r="B221" s="1"/>
      <c r="C221" s="1"/>
      <c r="D221" s="1"/>
      <c r="E221" s="1"/>
      <c r="F221" s="1" t="s">
        <v>285</v>
      </c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/>
      <c r="G222" s="1" t="s">
        <v>286</v>
      </c>
      <c r="H222" s="1"/>
      <c r="I222" s="1"/>
      <c r="J222" s="2">
        <v>1489.1</v>
      </c>
      <c r="K222" s="2">
        <v>833.28</v>
      </c>
      <c r="L222" s="2">
        <f>ROUND((J222-K222),5)</f>
        <v>655.82</v>
      </c>
      <c r="M222" s="15">
        <f>ROUND(IF(K222=0, IF(J222=0, 0, 1), J222/K222),5)</f>
        <v>1.7870299999999999</v>
      </c>
    </row>
    <row r="223" spans="1:13" x14ac:dyDescent="0.25">
      <c r="A223" s="1"/>
      <c r="B223" s="1"/>
      <c r="C223" s="1"/>
      <c r="D223" s="1"/>
      <c r="E223" s="1"/>
      <c r="F223" s="1"/>
      <c r="G223" s="1" t="s">
        <v>287</v>
      </c>
      <c r="H223" s="1"/>
      <c r="I223" s="1"/>
      <c r="J223" s="2">
        <v>32</v>
      </c>
      <c r="K223" s="2">
        <v>333.36</v>
      </c>
      <c r="L223" s="2">
        <f>ROUND((J223-K223),5)</f>
        <v>-301.36</v>
      </c>
      <c r="M223" s="15">
        <f>ROUND(IF(K223=0, IF(J223=0, 0, 1), J223/K223),5)</f>
        <v>9.5990000000000006E-2</v>
      </c>
    </row>
    <row r="224" spans="1:13" ht="15.75" thickBot="1" x14ac:dyDescent="0.3">
      <c r="A224" s="1"/>
      <c r="B224" s="1"/>
      <c r="C224" s="1"/>
      <c r="D224" s="1"/>
      <c r="E224" s="1"/>
      <c r="F224" s="1"/>
      <c r="G224" s="1" t="s">
        <v>288</v>
      </c>
      <c r="H224" s="1"/>
      <c r="I224" s="1"/>
      <c r="J224" s="2">
        <v>100</v>
      </c>
      <c r="K224" s="2"/>
      <c r="L224" s="2"/>
      <c r="M224" s="15"/>
    </row>
    <row r="225" spans="1:13" ht="15.75" thickBot="1" x14ac:dyDescent="0.3">
      <c r="A225" s="1"/>
      <c r="B225" s="1"/>
      <c r="C225" s="1"/>
      <c r="D225" s="1"/>
      <c r="E225" s="1"/>
      <c r="F225" s="1" t="s">
        <v>289</v>
      </c>
      <c r="G225" s="1"/>
      <c r="H225" s="1"/>
      <c r="I225" s="1"/>
      <c r="J225" s="3">
        <f>ROUND(SUM(J221:J224),5)</f>
        <v>1621.1</v>
      </c>
      <c r="K225" s="3">
        <f>ROUND(SUM(K221:K224),5)</f>
        <v>1166.6400000000001</v>
      </c>
      <c r="L225" s="3">
        <f>ROUND((J225-K225),5)</f>
        <v>454.46</v>
      </c>
      <c r="M225" s="16">
        <f>ROUND(IF(K225=0, IF(J225=0, 0, 1), J225/K225),5)</f>
        <v>1.3895500000000001</v>
      </c>
    </row>
    <row r="226" spans="1:13" x14ac:dyDescent="0.25">
      <c r="A226" s="1"/>
      <c r="B226" s="1"/>
      <c r="C226" s="1"/>
      <c r="D226" s="1"/>
      <c r="E226" s="1" t="s">
        <v>290</v>
      </c>
      <c r="F226" s="1"/>
      <c r="G226" s="1"/>
      <c r="H226" s="1"/>
      <c r="I226" s="1"/>
      <c r="J226" s="2">
        <f>ROUND(SUM(J211:J212)+SUM(J219:J220)+J225,5)</f>
        <v>4065.06</v>
      </c>
      <c r="K226" s="2">
        <f>ROUND(SUM(K211:K212)+SUM(K219:K220)+K225,5)</f>
        <v>10533.28</v>
      </c>
      <c r="L226" s="2">
        <f>ROUND((J226-K226),5)</f>
        <v>-6468.22</v>
      </c>
      <c r="M226" s="15">
        <f>ROUND(IF(K226=0, IF(J226=0, 0, 1), J226/K226),5)</f>
        <v>0.38593</v>
      </c>
    </row>
    <row r="227" spans="1:13" x14ac:dyDescent="0.25">
      <c r="A227" s="1"/>
      <c r="B227" s="1"/>
      <c r="C227" s="1"/>
      <c r="D227" s="1"/>
      <c r="E227" s="1" t="s">
        <v>291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292</v>
      </c>
      <c r="G228" s="1"/>
      <c r="H228" s="1"/>
      <c r="I228" s="1"/>
      <c r="J228" s="2">
        <v>2572.37</v>
      </c>
      <c r="K228" s="2">
        <v>3500</v>
      </c>
      <c r="L228" s="2">
        <f t="shared" ref="L228:L233" si="20">ROUND((J228-K228),5)</f>
        <v>-927.63</v>
      </c>
      <c r="M228" s="15">
        <f t="shared" ref="M228:M233" si="21">ROUND(IF(K228=0, IF(J228=0, 0, 1), J228/K228),5)</f>
        <v>0.73495999999999995</v>
      </c>
    </row>
    <row r="229" spans="1:13" x14ac:dyDescent="0.25">
      <c r="A229" s="1"/>
      <c r="B229" s="1"/>
      <c r="C229" s="1"/>
      <c r="D229" s="1"/>
      <c r="E229" s="1"/>
      <c r="F229" s="1" t="s">
        <v>293</v>
      </c>
      <c r="G229" s="1"/>
      <c r="H229" s="1"/>
      <c r="I229" s="1"/>
      <c r="J229" s="2">
        <v>0</v>
      </c>
      <c r="K229" s="2">
        <v>0</v>
      </c>
      <c r="L229" s="2">
        <f t="shared" si="20"/>
        <v>0</v>
      </c>
      <c r="M229" s="15">
        <f t="shared" si="21"/>
        <v>0</v>
      </c>
    </row>
    <row r="230" spans="1:13" x14ac:dyDescent="0.25">
      <c r="A230" s="1"/>
      <c r="B230" s="1"/>
      <c r="C230" s="1"/>
      <c r="D230" s="1"/>
      <c r="E230" s="1"/>
      <c r="F230" s="1" t="s">
        <v>294</v>
      </c>
      <c r="G230" s="1"/>
      <c r="H230" s="1"/>
      <c r="I230" s="1"/>
      <c r="J230" s="2">
        <v>0</v>
      </c>
      <c r="K230" s="2">
        <v>3750</v>
      </c>
      <c r="L230" s="2">
        <f t="shared" si="20"/>
        <v>-3750</v>
      </c>
      <c r="M230" s="15">
        <f t="shared" si="21"/>
        <v>0</v>
      </c>
    </row>
    <row r="231" spans="1:13" x14ac:dyDescent="0.25">
      <c r="A231" s="1"/>
      <c r="B231" s="1"/>
      <c r="C231" s="1"/>
      <c r="D231" s="1"/>
      <c r="E231" s="1"/>
      <c r="F231" s="1" t="s">
        <v>295</v>
      </c>
      <c r="G231" s="1"/>
      <c r="H231" s="1"/>
      <c r="I231" s="1"/>
      <c r="J231" s="2">
        <v>0</v>
      </c>
      <c r="K231" s="2">
        <v>4470.88</v>
      </c>
      <c r="L231" s="2">
        <f t="shared" si="20"/>
        <v>-4470.88</v>
      </c>
      <c r="M231" s="15">
        <f t="shared" si="21"/>
        <v>0</v>
      </c>
    </row>
    <row r="232" spans="1:13" x14ac:dyDescent="0.25">
      <c r="A232" s="1"/>
      <c r="B232" s="1"/>
      <c r="C232" s="1"/>
      <c r="D232" s="1"/>
      <c r="E232" s="1"/>
      <c r="F232" s="1" t="s">
        <v>296</v>
      </c>
      <c r="G232" s="1"/>
      <c r="H232" s="1"/>
      <c r="I232" s="1"/>
      <c r="J232" s="2">
        <v>3032.75</v>
      </c>
      <c r="K232" s="2">
        <v>1883.28</v>
      </c>
      <c r="L232" s="2">
        <f t="shared" si="20"/>
        <v>1149.47</v>
      </c>
      <c r="M232" s="15">
        <f t="shared" si="21"/>
        <v>1.61036</v>
      </c>
    </row>
    <row r="233" spans="1:13" x14ac:dyDescent="0.25">
      <c r="A233" s="1"/>
      <c r="B233" s="1"/>
      <c r="C233" s="1"/>
      <c r="D233" s="1"/>
      <c r="E233" s="1"/>
      <c r="F233" s="1" t="s">
        <v>297</v>
      </c>
      <c r="G233" s="1"/>
      <c r="H233" s="1"/>
      <c r="I233" s="1"/>
      <c r="J233" s="2">
        <v>1384.86</v>
      </c>
      <c r="K233" s="2">
        <v>9000</v>
      </c>
      <c r="L233" s="2">
        <f t="shared" si="20"/>
        <v>-7615.14</v>
      </c>
      <c r="M233" s="15">
        <f t="shared" si="21"/>
        <v>0.15387000000000001</v>
      </c>
    </row>
    <row r="234" spans="1:13" x14ac:dyDescent="0.25">
      <c r="A234" s="1"/>
      <c r="B234" s="1"/>
      <c r="C234" s="1"/>
      <c r="D234" s="1"/>
      <c r="E234" s="1"/>
      <c r="F234" s="1" t="s">
        <v>298</v>
      </c>
      <c r="G234" s="1"/>
      <c r="H234" s="1"/>
      <c r="I234" s="1"/>
      <c r="J234" s="2"/>
      <c r="K234" s="2"/>
      <c r="L234" s="2"/>
      <c r="M234" s="15"/>
    </row>
    <row r="235" spans="1:13" x14ac:dyDescent="0.25">
      <c r="A235" s="1"/>
      <c r="B235" s="1"/>
      <c r="C235" s="1"/>
      <c r="D235" s="1"/>
      <c r="E235" s="1"/>
      <c r="F235" s="1"/>
      <c r="G235" s="1" t="s">
        <v>299</v>
      </c>
      <c r="H235" s="1"/>
      <c r="I235" s="1"/>
      <c r="J235" s="2">
        <v>0</v>
      </c>
      <c r="K235" s="2">
        <v>40000</v>
      </c>
      <c r="L235" s="2">
        <f t="shared" ref="L235:L241" si="22">ROUND((J235-K235),5)</f>
        <v>-40000</v>
      </c>
      <c r="M235" s="15">
        <f t="shared" ref="M235:M241" si="23">ROUND(IF(K235=0, IF(J235=0, 0, 1), J235/K235),5)</f>
        <v>0</v>
      </c>
    </row>
    <row r="236" spans="1:13" ht="15.75" thickBot="1" x14ac:dyDescent="0.3">
      <c r="A236" s="1"/>
      <c r="B236" s="1"/>
      <c r="C236" s="1"/>
      <c r="D236" s="1"/>
      <c r="E236" s="1"/>
      <c r="F236" s="1"/>
      <c r="G236" s="1" t="s">
        <v>300</v>
      </c>
      <c r="H236" s="1"/>
      <c r="I236" s="1"/>
      <c r="J236" s="2">
        <v>550</v>
      </c>
      <c r="K236" s="2">
        <v>550</v>
      </c>
      <c r="L236" s="2">
        <f t="shared" si="22"/>
        <v>0</v>
      </c>
      <c r="M236" s="15">
        <f t="shared" si="23"/>
        <v>1</v>
      </c>
    </row>
    <row r="237" spans="1:13" ht="15.75" thickBot="1" x14ac:dyDescent="0.3">
      <c r="A237" s="1"/>
      <c r="B237" s="1"/>
      <c r="C237" s="1"/>
      <c r="D237" s="1"/>
      <c r="E237" s="1"/>
      <c r="F237" s="1" t="s">
        <v>301</v>
      </c>
      <c r="G237" s="1"/>
      <c r="H237" s="1"/>
      <c r="I237" s="1"/>
      <c r="J237" s="3">
        <f>ROUND(SUM(J234:J236),5)</f>
        <v>550</v>
      </c>
      <c r="K237" s="3">
        <f>ROUND(SUM(K234:K236),5)</f>
        <v>40550</v>
      </c>
      <c r="L237" s="3">
        <f t="shared" si="22"/>
        <v>-40000</v>
      </c>
      <c r="M237" s="16">
        <f t="shared" si="23"/>
        <v>1.3559999999999999E-2</v>
      </c>
    </row>
    <row r="238" spans="1:13" x14ac:dyDescent="0.25">
      <c r="A238" s="1"/>
      <c r="B238" s="1"/>
      <c r="C238" s="1"/>
      <c r="D238" s="1"/>
      <c r="E238" s="1" t="s">
        <v>302</v>
      </c>
      <c r="F238" s="1"/>
      <c r="G238" s="1"/>
      <c r="H238" s="1"/>
      <c r="I238" s="1"/>
      <c r="J238" s="2">
        <f>ROUND(SUM(J227:J233)+J237,5)</f>
        <v>7539.98</v>
      </c>
      <c r="K238" s="2">
        <f>ROUND(SUM(K227:K233)+K237,5)</f>
        <v>63154.16</v>
      </c>
      <c r="L238" s="2">
        <f t="shared" si="22"/>
        <v>-55614.18</v>
      </c>
      <c r="M238" s="15">
        <f t="shared" si="23"/>
        <v>0.11939</v>
      </c>
    </row>
    <row r="239" spans="1:13" ht="15.75" thickBot="1" x14ac:dyDescent="0.3">
      <c r="A239" s="1"/>
      <c r="B239" s="1"/>
      <c r="C239" s="1"/>
      <c r="D239" s="1"/>
      <c r="E239" s="1" t="s">
        <v>303</v>
      </c>
      <c r="F239" s="1"/>
      <c r="G239" s="1"/>
      <c r="H239" s="1"/>
      <c r="I239" s="1"/>
      <c r="J239" s="2">
        <v>144.75</v>
      </c>
      <c r="K239" s="2">
        <v>0</v>
      </c>
      <c r="L239" s="2">
        <f t="shared" si="22"/>
        <v>144.75</v>
      </c>
      <c r="M239" s="15">
        <f t="shared" si="23"/>
        <v>1</v>
      </c>
    </row>
    <row r="240" spans="1:13" ht="15.75" thickBot="1" x14ac:dyDescent="0.3">
      <c r="A240" s="1"/>
      <c r="B240" s="1"/>
      <c r="C240" s="1"/>
      <c r="D240" s="1" t="s">
        <v>304</v>
      </c>
      <c r="E240" s="1"/>
      <c r="F240" s="1"/>
      <c r="G240" s="1"/>
      <c r="H240" s="1"/>
      <c r="I240" s="1"/>
      <c r="J240" s="3">
        <f>ROUND(SUM(J40:J41)+J47+J147+J151+J158+J205+J210+J226+SUM(J238:J239),5)</f>
        <v>460169.49</v>
      </c>
      <c r="K240" s="3">
        <f>ROUND(SUM(K40:K41)+K47+K147+K151+K158+K205+K210+K226+SUM(K238:K239),5)</f>
        <v>637004.9</v>
      </c>
      <c r="L240" s="3">
        <f t="shared" si="22"/>
        <v>-176835.41</v>
      </c>
      <c r="M240" s="16">
        <f t="shared" si="23"/>
        <v>0.72240000000000004</v>
      </c>
    </row>
    <row r="241" spans="1:13" x14ac:dyDescent="0.25">
      <c r="A241" s="1"/>
      <c r="B241" s="1" t="s">
        <v>305</v>
      </c>
      <c r="C241" s="1"/>
      <c r="D241" s="1"/>
      <c r="E241" s="1"/>
      <c r="F241" s="1"/>
      <c r="G241" s="1"/>
      <c r="H241" s="1"/>
      <c r="I241" s="1"/>
      <c r="J241" s="2">
        <f>ROUND(J3+J39-J240,5)</f>
        <v>787988.59</v>
      </c>
      <c r="K241" s="2">
        <f>ROUND(K3+K39-K240,5)</f>
        <v>-66798.080000000002</v>
      </c>
      <c r="L241" s="2">
        <f t="shared" si="22"/>
        <v>854786.67</v>
      </c>
      <c r="M241" s="15">
        <f t="shared" si="23"/>
        <v>-11.796580000000001</v>
      </c>
    </row>
    <row r="242" spans="1:13" x14ac:dyDescent="0.25">
      <c r="A242" s="1"/>
      <c r="B242" s="1" t="s">
        <v>306</v>
      </c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 t="s">
        <v>307</v>
      </c>
      <c r="D243" s="1"/>
      <c r="E243" s="1"/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 t="s">
        <v>369</v>
      </c>
      <c r="E244" s="1"/>
      <c r="F244" s="1"/>
      <c r="G244" s="1"/>
      <c r="H244" s="1"/>
      <c r="I244" s="1"/>
      <c r="J244" s="2"/>
      <c r="K244" s="2"/>
      <c r="L244" s="2"/>
      <c r="M244" s="15"/>
    </row>
    <row r="245" spans="1:13" ht="15.75" thickBot="1" x14ac:dyDescent="0.3">
      <c r="A245" s="1"/>
      <c r="B245" s="1"/>
      <c r="C245" s="1"/>
      <c r="D245" s="1"/>
      <c r="E245" s="1" t="s">
        <v>370</v>
      </c>
      <c r="F245" s="1"/>
      <c r="G245" s="1"/>
      <c r="H245" s="1"/>
      <c r="I245" s="1"/>
      <c r="J245" s="8">
        <v>7812.5</v>
      </c>
      <c r="K245" s="2"/>
      <c r="L245" s="2"/>
      <c r="M245" s="15"/>
    </row>
    <row r="246" spans="1:13" x14ac:dyDescent="0.25">
      <c r="A246" s="1"/>
      <c r="B246" s="1"/>
      <c r="C246" s="1"/>
      <c r="D246" s="1" t="s">
        <v>371</v>
      </c>
      <c r="E246" s="1"/>
      <c r="F246" s="1"/>
      <c r="G246" s="1"/>
      <c r="H246" s="1"/>
      <c r="I246" s="1"/>
      <c r="J246" s="2">
        <f>ROUND(SUM(J244:J245),5)</f>
        <v>7812.5</v>
      </c>
      <c r="K246" s="2"/>
      <c r="L246" s="2"/>
      <c r="M246" s="15"/>
    </row>
    <row r="247" spans="1:13" x14ac:dyDescent="0.25">
      <c r="A247" s="1"/>
      <c r="B247" s="1"/>
      <c r="C247" s="1"/>
      <c r="D247" s="1" t="s">
        <v>308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 t="s">
        <v>309</v>
      </c>
      <c r="F248" s="1"/>
      <c r="G248" s="1"/>
      <c r="H248" s="1"/>
      <c r="I248" s="1"/>
      <c r="J248" s="2"/>
      <c r="K248" s="2"/>
      <c r="L248" s="2"/>
      <c r="M248" s="15"/>
    </row>
    <row r="249" spans="1:13" x14ac:dyDescent="0.25">
      <c r="A249" s="1"/>
      <c r="B249" s="1"/>
      <c r="C249" s="1"/>
      <c r="D249" s="1"/>
      <c r="E249" s="1"/>
      <c r="F249" s="1" t="s">
        <v>310</v>
      </c>
      <c r="G249" s="1"/>
      <c r="H249" s="1"/>
      <c r="I249" s="1"/>
      <c r="J249" s="2">
        <v>0</v>
      </c>
      <c r="K249" s="2">
        <v>666.64</v>
      </c>
      <c r="L249" s="2">
        <f t="shared" ref="L249:L256" si="24">ROUND((J249-K249),5)</f>
        <v>-666.64</v>
      </c>
      <c r="M249" s="15">
        <f t="shared" ref="M249:M256" si="25">ROUND(IF(K249=0, IF(J249=0, 0, 1), J249/K249),5)</f>
        <v>0</v>
      </c>
    </row>
    <row r="250" spans="1:13" x14ac:dyDescent="0.25">
      <c r="A250" s="1"/>
      <c r="B250" s="1"/>
      <c r="C250" s="1"/>
      <c r="D250" s="1"/>
      <c r="E250" s="1"/>
      <c r="F250" s="1" t="s">
        <v>311</v>
      </c>
      <c r="G250" s="1"/>
      <c r="H250" s="1"/>
      <c r="I250" s="1"/>
      <c r="J250" s="2">
        <v>0</v>
      </c>
      <c r="K250" s="2">
        <v>0</v>
      </c>
      <c r="L250" s="2">
        <f t="shared" si="24"/>
        <v>0</v>
      </c>
      <c r="M250" s="15">
        <f t="shared" si="25"/>
        <v>0</v>
      </c>
    </row>
    <row r="251" spans="1:13" x14ac:dyDescent="0.25">
      <c r="A251" s="1"/>
      <c r="B251" s="1"/>
      <c r="C251" s="1"/>
      <c r="D251" s="1"/>
      <c r="E251" s="1"/>
      <c r="F251" s="1" t="s">
        <v>312</v>
      </c>
      <c r="G251" s="1"/>
      <c r="H251" s="1"/>
      <c r="I251" s="1"/>
      <c r="J251" s="2">
        <v>0</v>
      </c>
      <c r="K251" s="2">
        <v>0</v>
      </c>
      <c r="L251" s="2">
        <f t="shared" si="24"/>
        <v>0</v>
      </c>
      <c r="M251" s="15">
        <f t="shared" si="25"/>
        <v>0</v>
      </c>
    </row>
    <row r="252" spans="1:13" x14ac:dyDescent="0.25">
      <c r="A252" s="1"/>
      <c r="B252" s="1"/>
      <c r="C252" s="1"/>
      <c r="D252" s="1"/>
      <c r="E252" s="1"/>
      <c r="F252" s="1" t="s">
        <v>313</v>
      </c>
      <c r="G252" s="1"/>
      <c r="H252" s="1"/>
      <c r="I252" s="1"/>
      <c r="J252" s="2">
        <v>0</v>
      </c>
      <c r="K252" s="2">
        <v>0</v>
      </c>
      <c r="L252" s="2">
        <f t="shared" si="24"/>
        <v>0</v>
      </c>
      <c r="M252" s="15">
        <f t="shared" si="25"/>
        <v>0</v>
      </c>
    </row>
    <row r="253" spans="1:13" x14ac:dyDescent="0.25">
      <c r="A253" s="1"/>
      <c r="B253" s="1"/>
      <c r="C253" s="1"/>
      <c r="D253" s="1"/>
      <c r="E253" s="1"/>
      <c r="F253" s="1" t="s">
        <v>314</v>
      </c>
      <c r="G253" s="1"/>
      <c r="H253" s="1"/>
      <c r="I253" s="1"/>
      <c r="J253" s="2">
        <v>300</v>
      </c>
      <c r="K253" s="2">
        <v>0</v>
      </c>
      <c r="L253" s="2">
        <f t="shared" si="24"/>
        <v>300</v>
      </c>
      <c r="M253" s="15">
        <f t="shared" si="25"/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315</v>
      </c>
      <c r="G254" s="1"/>
      <c r="H254" s="1"/>
      <c r="I254" s="1"/>
      <c r="J254" s="8">
        <v>0</v>
      </c>
      <c r="K254" s="8">
        <v>0</v>
      </c>
      <c r="L254" s="8">
        <f t="shared" si="24"/>
        <v>0</v>
      </c>
      <c r="M254" s="17">
        <f t="shared" si="25"/>
        <v>0</v>
      </c>
    </row>
    <row r="255" spans="1:13" x14ac:dyDescent="0.25">
      <c r="A255" s="1"/>
      <c r="B255" s="1"/>
      <c r="C255" s="1"/>
      <c r="D255" s="1"/>
      <c r="E255" s="1" t="s">
        <v>316</v>
      </c>
      <c r="F255" s="1"/>
      <c r="G255" s="1"/>
      <c r="H255" s="1"/>
      <c r="I255" s="1"/>
      <c r="J255" s="2">
        <f>ROUND(SUM(J248:J254),5)</f>
        <v>300</v>
      </c>
      <c r="K255" s="2">
        <f>ROUND(SUM(K248:K254),5)</f>
        <v>666.64</v>
      </c>
      <c r="L255" s="2">
        <f t="shared" si="24"/>
        <v>-366.64</v>
      </c>
      <c r="M255" s="15">
        <f t="shared" si="25"/>
        <v>0.45001999999999998</v>
      </c>
    </row>
    <row r="256" spans="1:13" x14ac:dyDescent="0.25">
      <c r="A256" s="1"/>
      <c r="B256" s="1"/>
      <c r="C256" s="1"/>
      <c r="D256" s="1"/>
      <c r="E256" s="1" t="s">
        <v>317</v>
      </c>
      <c r="F256" s="1"/>
      <c r="G256" s="1"/>
      <c r="H256" s="1"/>
      <c r="I256" s="1"/>
      <c r="J256" s="2">
        <v>0</v>
      </c>
      <c r="K256" s="2">
        <v>0</v>
      </c>
      <c r="L256" s="2">
        <f t="shared" si="24"/>
        <v>0</v>
      </c>
      <c r="M256" s="15">
        <f t="shared" si="25"/>
        <v>0</v>
      </c>
    </row>
    <row r="257" spans="1:13" x14ac:dyDescent="0.25">
      <c r="A257" s="1"/>
      <c r="B257" s="1"/>
      <c r="C257" s="1"/>
      <c r="D257" s="1"/>
      <c r="E257" s="1" t="s">
        <v>318</v>
      </c>
      <c r="F257" s="1"/>
      <c r="G257" s="1"/>
      <c r="H257" s="1"/>
      <c r="I257" s="1"/>
      <c r="J257" s="2"/>
      <c r="K257" s="2"/>
      <c r="L257" s="2"/>
      <c r="M257" s="15"/>
    </row>
    <row r="258" spans="1:13" x14ac:dyDescent="0.25">
      <c r="A258" s="1"/>
      <c r="B258" s="1"/>
      <c r="C258" s="1"/>
      <c r="D258" s="1"/>
      <c r="E258" s="1"/>
      <c r="F258" s="1" t="s">
        <v>319</v>
      </c>
      <c r="G258" s="1"/>
      <c r="H258" s="1"/>
      <c r="I258" s="1"/>
      <c r="J258" s="2">
        <v>0</v>
      </c>
      <c r="K258" s="2">
        <v>0</v>
      </c>
      <c r="L258" s="2">
        <f t="shared" ref="L258:L263" si="26">ROUND((J258-K258),5)</f>
        <v>0</v>
      </c>
      <c r="M258" s="15">
        <f t="shared" ref="M258:M263" si="27">ROUND(IF(K258=0, IF(J258=0, 0, 1), J258/K258),5)</f>
        <v>0</v>
      </c>
    </row>
    <row r="259" spans="1:13" x14ac:dyDescent="0.25">
      <c r="A259" s="1"/>
      <c r="B259" s="1"/>
      <c r="C259" s="1"/>
      <c r="D259" s="1"/>
      <c r="E259" s="1"/>
      <c r="F259" s="1" t="s">
        <v>320</v>
      </c>
      <c r="G259" s="1"/>
      <c r="H259" s="1"/>
      <c r="I259" s="1"/>
      <c r="J259" s="2">
        <v>550</v>
      </c>
      <c r="K259" s="2">
        <v>0</v>
      </c>
      <c r="L259" s="2">
        <f t="shared" si="26"/>
        <v>550</v>
      </c>
      <c r="M259" s="15">
        <f t="shared" si="27"/>
        <v>1</v>
      </c>
    </row>
    <row r="260" spans="1:13" x14ac:dyDescent="0.25">
      <c r="A260" s="1"/>
      <c r="B260" s="1"/>
      <c r="C260" s="1"/>
      <c r="D260" s="1"/>
      <c r="E260" s="1"/>
      <c r="F260" s="1" t="s">
        <v>321</v>
      </c>
      <c r="G260" s="1"/>
      <c r="H260" s="1"/>
      <c r="I260" s="1"/>
      <c r="J260" s="2">
        <v>10000</v>
      </c>
      <c r="K260" s="2">
        <v>0</v>
      </c>
      <c r="L260" s="2">
        <f t="shared" si="26"/>
        <v>10000</v>
      </c>
      <c r="M260" s="15">
        <f t="shared" si="27"/>
        <v>1</v>
      </c>
    </row>
    <row r="261" spans="1:13" ht="15.75" thickBot="1" x14ac:dyDescent="0.3">
      <c r="A261" s="1"/>
      <c r="B261" s="1"/>
      <c r="C261" s="1"/>
      <c r="D261" s="1"/>
      <c r="E261" s="1"/>
      <c r="F261" s="1" t="s">
        <v>322</v>
      </c>
      <c r="G261" s="1"/>
      <c r="H261" s="1"/>
      <c r="I261" s="1"/>
      <c r="J261" s="8">
        <v>0</v>
      </c>
      <c r="K261" s="8">
        <v>0</v>
      </c>
      <c r="L261" s="8">
        <f t="shared" si="26"/>
        <v>0</v>
      </c>
      <c r="M261" s="17">
        <f t="shared" si="27"/>
        <v>0</v>
      </c>
    </row>
    <row r="262" spans="1:13" x14ac:dyDescent="0.25">
      <c r="A262" s="1"/>
      <c r="B262" s="1"/>
      <c r="C262" s="1"/>
      <c r="D262" s="1"/>
      <c r="E262" s="1" t="s">
        <v>323</v>
      </c>
      <c r="F262" s="1"/>
      <c r="G262" s="1"/>
      <c r="H262" s="1"/>
      <c r="I262" s="1"/>
      <c r="J262" s="2">
        <f>ROUND(SUM(J257:J261),5)</f>
        <v>10550</v>
      </c>
      <c r="K262" s="2">
        <f>ROUND(SUM(K257:K261),5)</f>
        <v>0</v>
      </c>
      <c r="L262" s="2">
        <f t="shared" si="26"/>
        <v>10550</v>
      </c>
      <c r="M262" s="15">
        <f t="shared" si="27"/>
        <v>1</v>
      </c>
    </row>
    <row r="263" spans="1:13" x14ac:dyDescent="0.25">
      <c r="A263" s="1"/>
      <c r="B263" s="1"/>
      <c r="C263" s="1"/>
      <c r="D263" s="1"/>
      <c r="E263" s="1" t="s">
        <v>324</v>
      </c>
      <c r="F263" s="1"/>
      <c r="G263" s="1"/>
      <c r="H263" s="1"/>
      <c r="I263" s="1"/>
      <c r="J263" s="2">
        <v>0</v>
      </c>
      <c r="K263" s="2">
        <v>0</v>
      </c>
      <c r="L263" s="2">
        <f t="shared" si="26"/>
        <v>0</v>
      </c>
      <c r="M263" s="15">
        <f t="shared" si="27"/>
        <v>0</v>
      </c>
    </row>
    <row r="264" spans="1:13" x14ac:dyDescent="0.25">
      <c r="A264" s="1"/>
      <c r="B264" s="1"/>
      <c r="C264" s="1"/>
      <c r="D264" s="1"/>
      <c r="E264" s="1" t="s">
        <v>325</v>
      </c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/>
      <c r="F265" s="1" t="s">
        <v>326</v>
      </c>
      <c r="G265" s="1"/>
      <c r="H265" s="1"/>
      <c r="I265" s="1"/>
      <c r="J265" s="2">
        <v>0</v>
      </c>
      <c r="K265" s="2">
        <v>0</v>
      </c>
      <c r="L265" s="2">
        <f t="shared" ref="L265:L278" si="28">ROUND((J265-K265),5)</f>
        <v>0</v>
      </c>
      <c r="M265" s="15">
        <f t="shared" ref="M265:M278" si="29">ROUND(IF(K265=0, IF(J265=0, 0, 1), J265/K265),5)</f>
        <v>0</v>
      </c>
    </row>
    <row r="266" spans="1:13" x14ac:dyDescent="0.25">
      <c r="A266" s="1"/>
      <c r="B266" s="1"/>
      <c r="C266" s="1"/>
      <c r="D266" s="1"/>
      <c r="E266" s="1"/>
      <c r="F266" s="1" t="s">
        <v>327</v>
      </c>
      <c r="G266" s="1"/>
      <c r="H266" s="1"/>
      <c r="I266" s="1"/>
      <c r="J266" s="2">
        <v>0</v>
      </c>
      <c r="K266" s="2">
        <v>0</v>
      </c>
      <c r="L266" s="2">
        <f t="shared" si="28"/>
        <v>0</v>
      </c>
      <c r="M266" s="15">
        <f t="shared" si="29"/>
        <v>0</v>
      </c>
    </row>
    <row r="267" spans="1:13" x14ac:dyDescent="0.25">
      <c r="A267" s="1"/>
      <c r="B267" s="1"/>
      <c r="C267" s="1"/>
      <c r="D267" s="1"/>
      <c r="E267" s="1"/>
      <c r="F267" s="1" t="s">
        <v>328</v>
      </c>
      <c r="G267" s="1"/>
      <c r="H267" s="1"/>
      <c r="I267" s="1"/>
      <c r="J267" s="2">
        <v>0</v>
      </c>
      <c r="K267" s="2">
        <v>0</v>
      </c>
      <c r="L267" s="2">
        <f t="shared" si="28"/>
        <v>0</v>
      </c>
      <c r="M267" s="15">
        <f t="shared" si="29"/>
        <v>0</v>
      </c>
    </row>
    <row r="268" spans="1:13" x14ac:dyDescent="0.25">
      <c r="A268" s="1"/>
      <c r="B268" s="1"/>
      <c r="C268" s="1"/>
      <c r="D268" s="1"/>
      <c r="E268" s="1"/>
      <c r="F268" s="1" t="s">
        <v>329</v>
      </c>
      <c r="G268" s="1"/>
      <c r="H268" s="1"/>
      <c r="I268" s="1"/>
      <c r="J268" s="2">
        <v>0</v>
      </c>
      <c r="K268" s="2">
        <v>0</v>
      </c>
      <c r="L268" s="2">
        <f t="shared" si="28"/>
        <v>0</v>
      </c>
      <c r="M268" s="15">
        <f t="shared" si="29"/>
        <v>0</v>
      </c>
    </row>
    <row r="269" spans="1:13" x14ac:dyDescent="0.25">
      <c r="A269" s="1"/>
      <c r="B269" s="1"/>
      <c r="C269" s="1"/>
      <c r="D269" s="1"/>
      <c r="E269" s="1"/>
      <c r="F269" s="1" t="s">
        <v>330</v>
      </c>
      <c r="G269" s="1"/>
      <c r="H269" s="1"/>
      <c r="I269" s="1"/>
      <c r="J269" s="2">
        <v>0</v>
      </c>
      <c r="K269" s="2">
        <v>0</v>
      </c>
      <c r="L269" s="2">
        <f t="shared" si="28"/>
        <v>0</v>
      </c>
      <c r="M269" s="15">
        <f t="shared" si="29"/>
        <v>0</v>
      </c>
    </row>
    <row r="270" spans="1:13" x14ac:dyDescent="0.25">
      <c r="A270" s="1"/>
      <c r="B270" s="1"/>
      <c r="C270" s="1"/>
      <c r="D270" s="1"/>
      <c r="E270" s="1"/>
      <c r="F270" s="1" t="s">
        <v>331</v>
      </c>
      <c r="G270" s="1"/>
      <c r="H270" s="1"/>
      <c r="I270" s="1"/>
      <c r="J270" s="2">
        <v>0</v>
      </c>
      <c r="K270" s="2">
        <v>0</v>
      </c>
      <c r="L270" s="2">
        <f t="shared" si="28"/>
        <v>0</v>
      </c>
      <c r="M270" s="15">
        <f t="shared" si="29"/>
        <v>0</v>
      </c>
    </row>
    <row r="271" spans="1:13" x14ac:dyDescent="0.25">
      <c r="A271" s="1"/>
      <c r="B271" s="1"/>
      <c r="C271" s="1"/>
      <c r="D271" s="1"/>
      <c r="E271" s="1"/>
      <c r="F271" s="1" t="s">
        <v>332</v>
      </c>
      <c r="G271" s="1"/>
      <c r="H271" s="1"/>
      <c r="I271" s="1"/>
      <c r="J271" s="2">
        <v>0</v>
      </c>
      <c r="K271" s="2">
        <v>0</v>
      </c>
      <c r="L271" s="2">
        <f t="shared" si="28"/>
        <v>0</v>
      </c>
      <c r="M271" s="15">
        <f t="shared" si="29"/>
        <v>0</v>
      </c>
    </row>
    <row r="272" spans="1:13" x14ac:dyDescent="0.25">
      <c r="A272" s="1"/>
      <c r="B272" s="1"/>
      <c r="C272" s="1"/>
      <c r="D272" s="1"/>
      <c r="E272" s="1"/>
      <c r="F272" s="1" t="s">
        <v>333</v>
      </c>
      <c r="G272" s="1"/>
      <c r="H272" s="1"/>
      <c r="I272" s="1"/>
      <c r="J272" s="2">
        <v>0</v>
      </c>
      <c r="K272" s="2">
        <v>0</v>
      </c>
      <c r="L272" s="2">
        <f t="shared" si="28"/>
        <v>0</v>
      </c>
      <c r="M272" s="15">
        <f t="shared" si="29"/>
        <v>0</v>
      </c>
    </row>
    <row r="273" spans="1:13" x14ac:dyDescent="0.25">
      <c r="A273" s="1"/>
      <c r="B273" s="1"/>
      <c r="C273" s="1"/>
      <c r="D273" s="1"/>
      <c r="E273" s="1"/>
      <c r="F273" s="1" t="s">
        <v>334</v>
      </c>
      <c r="G273" s="1"/>
      <c r="H273" s="1"/>
      <c r="I273" s="1"/>
      <c r="J273" s="2">
        <v>0</v>
      </c>
      <c r="K273" s="2">
        <v>0</v>
      </c>
      <c r="L273" s="2">
        <f t="shared" si="28"/>
        <v>0</v>
      </c>
      <c r="M273" s="15">
        <f t="shared" si="29"/>
        <v>0</v>
      </c>
    </row>
    <row r="274" spans="1:13" x14ac:dyDescent="0.25">
      <c r="A274" s="1"/>
      <c r="B274" s="1"/>
      <c r="C274" s="1"/>
      <c r="D274" s="1"/>
      <c r="E274" s="1"/>
      <c r="F274" s="1" t="s">
        <v>335</v>
      </c>
      <c r="G274" s="1"/>
      <c r="H274" s="1"/>
      <c r="I274" s="1"/>
      <c r="J274" s="2">
        <v>0</v>
      </c>
      <c r="K274" s="2">
        <v>0</v>
      </c>
      <c r="L274" s="2">
        <f t="shared" si="28"/>
        <v>0</v>
      </c>
      <c r="M274" s="15">
        <f t="shared" si="29"/>
        <v>0</v>
      </c>
    </row>
    <row r="275" spans="1:13" ht="15.75" thickBot="1" x14ac:dyDescent="0.3">
      <c r="A275" s="1"/>
      <c r="B275" s="1"/>
      <c r="C275" s="1"/>
      <c r="D275" s="1"/>
      <c r="E275" s="1"/>
      <c r="F275" s="1" t="s">
        <v>336</v>
      </c>
      <c r="G275" s="1"/>
      <c r="H275" s="1"/>
      <c r="I275" s="1"/>
      <c r="J275" s="2">
        <v>0</v>
      </c>
      <c r="K275" s="2">
        <v>0</v>
      </c>
      <c r="L275" s="2">
        <f t="shared" si="28"/>
        <v>0</v>
      </c>
      <c r="M275" s="15">
        <f t="shared" si="29"/>
        <v>0</v>
      </c>
    </row>
    <row r="276" spans="1:13" ht="15.75" thickBot="1" x14ac:dyDescent="0.3">
      <c r="A276" s="1"/>
      <c r="B276" s="1"/>
      <c r="C276" s="1"/>
      <c r="D276" s="1"/>
      <c r="E276" s="1" t="s">
        <v>337</v>
      </c>
      <c r="F276" s="1"/>
      <c r="G276" s="1"/>
      <c r="H276" s="1"/>
      <c r="I276" s="1"/>
      <c r="J276" s="4">
        <f>ROUND(SUM(J264:J275),5)</f>
        <v>0</v>
      </c>
      <c r="K276" s="4">
        <f>ROUND(SUM(K264:K275),5)</f>
        <v>0</v>
      </c>
      <c r="L276" s="4">
        <f t="shared" si="28"/>
        <v>0</v>
      </c>
      <c r="M276" s="18">
        <f t="shared" si="29"/>
        <v>0</v>
      </c>
    </row>
    <row r="277" spans="1:13" ht="15.75" thickBot="1" x14ac:dyDescent="0.3">
      <c r="A277" s="1"/>
      <c r="B277" s="1"/>
      <c r="C277" s="1"/>
      <c r="D277" s="1" t="s">
        <v>338</v>
      </c>
      <c r="E277" s="1"/>
      <c r="F277" s="1"/>
      <c r="G277" s="1"/>
      <c r="H277" s="1"/>
      <c r="I277" s="1"/>
      <c r="J277" s="3">
        <f>ROUND(J247+SUM(J255:J256)+SUM(J262:J263)+J276,5)</f>
        <v>10850</v>
      </c>
      <c r="K277" s="3">
        <f>ROUND(K247+SUM(K255:K256)+SUM(K262:K263)+K276,5)</f>
        <v>666.64</v>
      </c>
      <c r="L277" s="3">
        <f t="shared" si="28"/>
        <v>10183.36</v>
      </c>
      <c r="M277" s="16">
        <f t="shared" si="29"/>
        <v>16.275649999999999</v>
      </c>
    </row>
    <row r="278" spans="1:13" x14ac:dyDescent="0.25">
      <c r="A278" s="1"/>
      <c r="B278" s="1"/>
      <c r="C278" s="1" t="s">
        <v>339</v>
      </c>
      <c r="D278" s="1"/>
      <c r="E278" s="1"/>
      <c r="F278" s="1"/>
      <c r="G278" s="1"/>
      <c r="H278" s="1"/>
      <c r="I278" s="1"/>
      <c r="J278" s="2">
        <f>ROUND(J243+J246+J277,5)</f>
        <v>18662.5</v>
      </c>
      <c r="K278" s="2">
        <f>ROUND(K243+K246+K277,5)</f>
        <v>666.64</v>
      </c>
      <c r="L278" s="2">
        <f t="shared" si="28"/>
        <v>17995.86</v>
      </c>
      <c r="M278" s="15">
        <f t="shared" si="29"/>
        <v>27.994869999999999</v>
      </c>
    </row>
    <row r="279" spans="1:13" x14ac:dyDescent="0.25">
      <c r="A279" s="1"/>
      <c r="B279" s="1"/>
      <c r="C279" s="1" t="s">
        <v>340</v>
      </c>
      <c r="D279" s="1"/>
      <c r="E279" s="1"/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 t="s">
        <v>341</v>
      </c>
      <c r="E280" s="1"/>
      <c r="F280" s="1"/>
      <c r="G280" s="1"/>
      <c r="H280" s="1"/>
      <c r="I280" s="1"/>
      <c r="J280" s="2"/>
      <c r="K280" s="2"/>
      <c r="L280" s="2"/>
      <c r="M280" s="15"/>
    </row>
    <row r="281" spans="1:13" x14ac:dyDescent="0.25">
      <c r="A281" s="1"/>
      <c r="B281" s="1"/>
      <c r="C281" s="1"/>
      <c r="D281" s="1"/>
      <c r="E281" s="1" t="s">
        <v>372</v>
      </c>
      <c r="F281" s="1"/>
      <c r="G281" s="1"/>
      <c r="H281" s="1"/>
      <c r="I281" s="1"/>
      <c r="J281" s="2">
        <v>7812.5</v>
      </c>
      <c r="K281" s="2"/>
      <c r="L281" s="2"/>
      <c r="M281" s="15"/>
    </row>
    <row r="282" spans="1:13" ht="15.75" thickBot="1" x14ac:dyDescent="0.3">
      <c r="A282" s="1"/>
      <c r="B282" s="1"/>
      <c r="C282" s="1"/>
      <c r="D282" s="1"/>
      <c r="E282" s="1" t="s">
        <v>373</v>
      </c>
      <c r="F282" s="1"/>
      <c r="G282" s="1"/>
      <c r="H282" s="1"/>
      <c r="I282" s="1"/>
      <c r="J282" s="8">
        <v>0</v>
      </c>
      <c r="K282" s="8">
        <v>0</v>
      </c>
      <c r="L282" s="8">
        <f>ROUND((J282-K282),5)</f>
        <v>0</v>
      </c>
      <c r="M282" s="17">
        <f>ROUND(IF(K282=0, IF(J282=0, 0, 1), J282/K282),5)</f>
        <v>0</v>
      </c>
    </row>
    <row r="283" spans="1:13" x14ac:dyDescent="0.25">
      <c r="A283" s="1"/>
      <c r="B283" s="1"/>
      <c r="C283" s="1"/>
      <c r="D283" s="1" t="s">
        <v>374</v>
      </c>
      <c r="E283" s="1"/>
      <c r="F283" s="1"/>
      <c r="G283" s="1"/>
      <c r="H283" s="1"/>
      <c r="I283" s="1"/>
      <c r="J283" s="2">
        <f>ROUND(SUM(J280:J282),5)</f>
        <v>7812.5</v>
      </c>
      <c r="K283" s="2">
        <f>ROUND(SUM(K280:K282),5)</f>
        <v>0</v>
      </c>
      <c r="L283" s="2">
        <f>ROUND((J283-K283),5)</f>
        <v>7812.5</v>
      </c>
      <c r="M283" s="15">
        <f>ROUND(IF(K283=0, IF(J283=0, 0, 1), J283/K283),5)</f>
        <v>1</v>
      </c>
    </row>
    <row r="284" spans="1:13" x14ac:dyDescent="0.25">
      <c r="A284" s="1"/>
      <c r="B284" s="1"/>
      <c r="C284" s="1"/>
      <c r="D284" s="1" t="s">
        <v>342</v>
      </c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/>
      <c r="E285" s="1" t="s">
        <v>343</v>
      </c>
      <c r="F285" s="1"/>
      <c r="G285" s="1"/>
      <c r="H285" s="1"/>
      <c r="I285" s="1"/>
      <c r="J285" s="2">
        <v>575.89</v>
      </c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344</v>
      </c>
      <c r="F286" s="1"/>
      <c r="G286" s="1"/>
      <c r="H286" s="1"/>
      <c r="I286" s="1"/>
      <c r="J286" s="2">
        <v>2715.48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345</v>
      </c>
      <c r="F287" s="1"/>
      <c r="G287" s="1"/>
      <c r="H287" s="1"/>
      <c r="I287" s="1"/>
      <c r="J287" s="2"/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/>
      <c r="F288" s="1" t="s">
        <v>346</v>
      </c>
      <c r="G288" s="1"/>
      <c r="H288" s="1"/>
      <c r="I288" s="1"/>
      <c r="J288" s="8">
        <v>22948.38</v>
      </c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347</v>
      </c>
      <c r="F289" s="1"/>
      <c r="G289" s="1"/>
      <c r="H289" s="1"/>
      <c r="I289" s="1"/>
      <c r="J289" s="2">
        <f>ROUND(SUM(J287:J288),5)</f>
        <v>22948.38</v>
      </c>
      <c r="K289" s="2"/>
      <c r="L289" s="2"/>
      <c r="M289" s="15"/>
    </row>
    <row r="290" spans="1:13" ht="15.75" thickBot="1" x14ac:dyDescent="0.3">
      <c r="A290" s="1"/>
      <c r="B290" s="1"/>
      <c r="C290" s="1"/>
      <c r="D290" s="1"/>
      <c r="E290" s="1" t="s">
        <v>348</v>
      </c>
      <c r="F290" s="1"/>
      <c r="G290" s="1"/>
      <c r="H290" s="1"/>
      <c r="I290" s="1"/>
      <c r="J290" s="8">
        <v>5561</v>
      </c>
      <c r="K290" s="2"/>
      <c r="L290" s="2"/>
      <c r="M290" s="15"/>
    </row>
    <row r="291" spans="1:13" x14ac:dyDescent="0.25">
      <c r="A291" s="1"/>
      <c r="B291" s="1"/>
      <c r="C291" s="1"/>
      <c r="D291" s="1" t="s">
        <v>349</v>
      </c>
      <c r="E291" s="1"/>
      <c r="F291" s="1"/>
      <c r="G291" s="1"/>
      <c r="H291" s="1"/>
      <c r="I291" s="1"/>
      <c r="J291" s="2">
        <f>ROUND(SUM(J284:J286)+SUM(J289:J290),5)</f>
        <v>31800.75</v>
      </c>
      <c r="K291" s="2"/>
      <c r="L291" s="2"/>
      <c r="M291" s="15"/>
    </row>
    <row r="292" spans="1:13" x14ac:dyDescent="0.25">
      <c r="A292" s="1"/>
      <c r="B292" s="1"/>
      <c r="C292" s="1"/>
      <c r="D292" s="1" t="s">
        <v>350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351</v>
      </c>
      <c r="F293" s="1"/>
      <c r="G293" s="1"/>
      <c r="H293" s="1"/>
      <c r="I293" s="1"/>
      <c r="J293" s="2">
        <v>0</v>
      </c>
      <c r="K293" s="2">
        <v>23375.5</v>
      </c>
      <c r="L293" s="2">
        <f t="shared" ref="L293:L302" si="30">ROUND((J293-K293),5)</f>
        <v>-23375.5</v>
      </c>
      <c r="M293" s="15">
        <f t="shared" ref="M293:M302" si="31"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352</v>
      </c>
      <c r="F294" s="1"/>
      <c r="G294" s="1"/>
      <c r="H294" s="1"/>
      <c r="I294" s="1"/>
      <c r="J294" s="2">
        <v>0</v>
      </c>
      <c r="K294" s="2">
        <v>37548.5</v>
      </c>
      <c r="L294" s="2">
        <f t="shared" si="30"/>
        <v>-37548.5</v>
      </c>
      <c r="M294" s="15">
        <f t="shared" si="31"/>
        <v>0</v>
      </c>
    </row>
    <row r="295" spans="1:13" x14ac:dyDescent="0.25">
      <c r="A295" s="1"/>
      <c r="B295" s="1"/>
      <c r="C295" s="1"/>
      <c r="D295" s="1"/>
      <c r="E295" s="1" t="s">
        <v>353</v>
      </c>
      <c r="F295" s="1"/>
      <c r="G295" s="1"/>
      <c r="H295" s="1"/>
      <c r="I295" s="1"/>
      <c r="J295" s="2">
        <v>0</v>
      </c>
      <c r="K295" s="2">
        <v>14840</v>
      </c>
      <c r="L295" s="2">
        <f t="shared" si="30"/>
        <v>-14840</v>
      </c>
      <c r="M295" s="15">
        <f t="shared" si="31"/>
        <v>0</v>
      </c>
    </row>
    <row r="296" spans="1:13" x14ac:dyDescent="0.25">
      <c r="A296" s="1"/>
      <c r="B296" s="1"/>
      <c r="C296" s="1"/>
      <c r="D296" s="1"/>
      <c r="E296" s="1" t="s">
        <v>354</v>
      </c>
      <c r="F296" s="1"/>
      <c r="G296" s="1"/>
      <c r="H296" s="1"/>
      <c r="I296" s="1"/>
      <c r="J296" s="2">
        <v>0</v>
      </c>
      <c r="K296" s="2">
        <v>827</v>
      </c>
      <c r="L296" s="2">
        <f t="shared" si="30"/>
        <v>-827</v>
      </c>
      <c r="M296" s="15">
        <f t="shared" si="31"/>
        <v>0</v>
      </c>
    </row>
    <row r="297" spans="1:13" x14ac:dyDescent="0.25">
      <c r="A297" s="1"/>
      <c r="B297" s="1"/>
      <c r="C297" s="1"/>
      <c r="D297" s="1"/>
      <c r="E297" s="1" t="s">
        <v>355</v>
      </c>
      <c r="F297" s="1"/>
      <c r="G297" s="1"/>
      <c r="H297" s="1"/>
      <c r="I297" s="1"/>
      <c r="J297" s="2">
        <v>0</v>
      </c>
      <c r="K297" s="2">
        <v>45093</v>
      </c>
      <c r="L297" s="2">
        <f t="shared" si="30"/>
        <v>-45093</v>
      </c>
      <c r="M297" s="15">
        <f t="shared" si="31"/>
        <v>0</v>
      </c>
    </row>
    <row r="298" spans="1:13" ht="15.75" thickBot="1" x14ac:dyDescent="0.3">
      <c r="A298" s="1"/>
      <c r="B298" s="1"/>
      <c r="C298" s="1"/>
      <c r="D298" s="1"/>
      <c r="E298" s="1" t="s">
        <v>356</v>
      </c>
      <c r="F298" s="1"/>
      <c r="G298" s="1"/>
      <c r="H298" s="1"/>
      <c r="I298" s="1"/>
      <c r="J298" s="2">
        <v>0</v>
      </c>
      <c r="K298" s="2">
        <v>44348.5</v>
      </c>
      <c r="L298" s="2">
        <f t="shared" si="30"/>
        <v>-44348.5</v>
      </c>
      <c r="M298" s="15">
        <f t="shared" si="31"/>
        <v>0</v>
      </c>
    </row>
    <row r="299" spans="1:13" ht="15.75" thickBot="1" x14ac:dyDescent="0.3">
      <c r="A299" s="1"/>
      <c r="B299" s="1"/>
      <c r="C299" s="1"/>
      <c r="D299" s="1" t="s">
        <v>357</v>
      </c>
      <c r="E299" s="1"/>
      <c r="F299" s="1"/>
      <c r="G299" s="1"/>
      <c r="H299" s="1"/>
      <c r="I299" s="1"/>
      <c r="J299" s="4">
        <f>ROUND(SUM(J292:J298),5)</f>
        <v>0</v>
      </c>
      <c r="K299" s="4">
        <f>ROUND(SUM(K292:K298),5)</f>
        <v>166032.5</v>
      </c>
      <c r="L299" s="4">
        <f t="shared" si="30"/>
        <v>-166032.5</v>
      </c>
      <c r="M299" s="18">
        <f t="shared" si="31"/>
        <v>0</v>
      </c>
    </row>
    <row r="300" spans="1:13" ht="15.75" thickBot="1" x14ac:dyDescent="0.3">
      <c r="A300" s="1"/>
      <c r="B300" s="1"/>
      <c r="C300" s="1" t="s">
        <v>358</v>
      </c>
      <c r="D300" s="1"/>
      <c r="E300" s="1"/>
      <c r="F300" s="1"/>
      <c r="G300" s="1"/>
      <c r="H300" s="1"/>
      <c r="I300" s="1"/>
      <c r="J300" s="4">
        <f>ROUND(J279+J283+J291+J299,5)</f>
        <v>39613.25</v>
      </c>
      <c r="K300" s="4">
        <f>ROUND(K279+K283+K291+K299,5)</f>
        <v>166032.5</v>
      </c>
      <c r="L300" s="4">
        <f t="shared" si="30"/>
        <v>-126419.25</v>
      </c>
      <c r="M300" s="18">
        <f t="shared" si="31"/>
        <v>0.23859</v>
      </c>
    </row>
    <row r="301" spans="1:13" ht="15.75" thickBot="1" x14ac:dyDescent="0.3">
      <c r="A301" s="1"/>
      <c r="B301" s="1" t="s">
        <v>359</v>
      </c>
      <c r="C301" s="1"/>
      <c r="D301" s="1"/>
      <c r="E301" s="1"/>
      <c r="F301" s="1"/>
      <c r="G301" s="1"/>
      <c r="H301" s="1"/>
      <c r="I301" s="1"/>
      <c r="J301" s="4">
        <f>ROUND(J242+J278-J300,5)</f>
        <v>-20950.75</v>
      </c>
      <c r="K301" s="4">
        <f>ROUND(K242+K278-K300,5)</f>
        <v>-165365.85999999999</v>
      </c>
      <c r="L301" s="4">
        <f t="shared" si="30"/>
        <v>144415.10999999999</v>
      </c>
      <c r="M301" s="18">
        <f t="shared" si="31"/>
        <v>0.12669</v>
      </c>
    </row>
    <row r="302" spans="1:13" s="7" customFormat="1" ht="12" thickBot="1" x14ac:dyDescent="0.25">
      <c r="A302" s="5" t="s">
        <v>68</v>
      </c>
      <c r="B302" s="5"/>
      <c r="C302" s="5"/>
      <c r="D302" s="5"/>
      <c r="E302" s="5"/>
      <c r="F302" s="5"/>
      <c r="G302" s="5"/>
      <c r="H302" s="5"/>
      <c r="I302" s="5"/>
      <c r="J302" s="6">
        <f>ROUND(J241+J301,5)</f>
        <v>767037.84</v>
      </c>
      <c r="K302" s="6">
        <f>ROUND(K241+K301,5)</f>
        <v>-232163.94</v>
      </c>
      <c r="L302" s="6">
        <f t="shared" si="30"/>
        <v>999201.78</v>
      </c>
      <c r="M302" s="19">
        <f t="shared" si="31"/>
        <v>-3.3038599999999998</v>
      </c>
    </row>
    <row r="303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7:30 AM
&amp;"Arial,Bold"&amp;8 05/08/24
&amp;"Arial,Bold"&amp;8 Accrual Basis&amp;C&amp;"Arial,Bold"&amp;12 Nederland Fire Protection District
&amp;"Arial,Bold"&amp;14 Income &amp;&amp; Expense Budget vs. Actual
&amp;"Arial,Bold"&amp;10 January through April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9218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8" r:id="rId4" name="HEADER"/>
      </mc:Fallback>
    </mc:AlternateContent>
    <mc:AlternateContent xmlns:mc="http://schemas.openxmlformats.org/markup-compatibility/2006">
      <mc:Choice Requires="x14">
        <control shapeId="9217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9217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43304-5861-46AC-9AAA-4585CCF408BF}">
  <sheetPr codeName="Sheet4"/>
  <dimension ref="A1:Q510"/>
  <sheetViews>
    <sheetView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/>
    </sheetView>
  </sheetViews>
  <sheetFormatPr defaultRowHeight="15" x14ac:dyDescent="0.25"/>
  <cols>
    <col min="1" max="5" width="3" customWidth="1"/>
    <col min="6" max="6" width="32.140625" customWidth="1"/>
    <col min="7" max="7" width="2.28515625" customWidth="1"/>
    <col min="8" max="8" width="14.28515625" bestFit="1" customWidth="1"/>
    <col min="9" max="9" width="8.7109375" bestFit="1" customWidth="1"/>
    <col min="10" max="10" width="14.5703125" bestFit="1" customWidth="1"/>
    <col min="11" max="11" width="26.5703125" bestFit="1" customWidth="1"/>
    <col min="12" max="12" width="30.7109375" customWidth="1"/>
    <col min="13" max="13" width="7.85546875" bestFit="1" customWidth="1"/>
    <col min="14" max="14" width="3.28515625" bestFit="1" customWidth="1"/>
    <col min="15" max="15" width="25" bestFit="1" customWidth="1"/>
    <col min="16" max="17" width="9.28515625" bestFit="1" customWidth="1"/>
  </cols>
  <sheetData>
    <row r="1" spans="1:17" s="11" customFormat="1" ht="15.75" thickBot="1" x14ac:dyDescent="0.3">
      <c r="A1" s="32"/>
      <c r="B1" s="32"/>
      <c r="C1" s="32"/>
      <c r="D1" s="32"/>
      <c r="E1" s="32"/>
      <c r="F1" s="32"/>
      <c r="G1" s="32"/>
      <c r="H1" s="10" t="s">
        <v>375</v>
      </c>
      <c r="I1" s="10" t="s">
        <v>376</v>
      </c>
      <c r="J1" s="10" t="s">
        <v>377</v>
      </c>
      <c r="K1" s="10" t="s">
        <v>378</v>
      </c>
      <c r="L1" s="10" t="s">
        <v>379</v>
      </c>
      <c r="M1" s="10" t="s">
        <v>380</v>
      </c>
      <c r="N1" s="10" t="s">
        <v>381</v>
      </c>
      <c r="O1" s="10" t="s">
        <v>382</v>
      </c>
      <c r="P1" s="10" t="s">
        <v>383</v>
      </c>
      <c r="Q1" s="10" t="s">
        <v>384</v>
      </c>
    </row>
    <row r="2" spans="1:17" ht="15.75" thickTop="1" x14ac:dyDescent="0.25">
      <c r="A2" s="1"/>
      <c r="B2" s="1" t="s">
        <v>82</v>
      </c>
      <c r="C2" s="1"/>
      <c r="D2" s="1"/>
      <c r="E2" s="1"/>
      <c r="F2" s="1"/>
      <c r="G2" s="1"/>
      <c r="H2" s="1"/>
      <c r="I2" s="22"/>
      <c r="J2" s="1"/>
      <c r="K2" s="1"/>
      <c r="L2" s="1"/>
      <c r="M2" s="1"/>
      <c r="N2" s="1"/>
      <c r="O2" s="1"/>
      <c r="P2" s="23"/>
      <c r="Q2" s="23"/>
    </row>
    <row r="3" spans="1:17" ht="15.75" thickBot="1" x14ac:dyDescent="0.3">
      <c r="A3" s="21"/>
      <c r="B3" s="21"/>
      <c r="C3" s="21"/>
      <c r="D3" s="21"/>
      <c r="E3" s="21"/>
      <c r="F3" s="21"/>
      <c r="G3" s="24"/>
      <c r="H3" s="24" t="s">
        <v>468</v>
      </c>
      <c r="I3" s="25">
        <v>45397</v>
      </c>
      <c r="J3" s="24" t="s">
        <v>476</v>
      </c>
      <c r="K3" s="24" t="s">
        <v>521</v>
      </c>
      <c r="L3" s="24" t="s">
        <v>599</v>
      </c>
      <c r="M3" s="24" t="s">
        <v>736</v>
      </c>
      <c r="N3" s="26"/>
      <c r="O3" s="24" t="s">
        <v>10</v>
      </c>
      <c r="P3" s="27">
        <v>500</v>
      </c>
      <c r="Q3" s="27">
        <f>ROUND(Q2+P3,5)</f>
        <v>500</v>
      </c>
    </row>
    <row r="4" spans="1:17" x14ac:dyDescent="0.25">
      <c r="A4" s="28"/>
      <c r="B4" s="28" t="s">
        <v>385</v>
      </c>
      <c r="C4" s="28"/>
      <c r="D4" s="28"/>
      <c r="E4" s="28"/>
      <c r="F4" s="28"/>
      <c r="G4" s="28"/>
      <c r="H4" s="28"/>
      <c r="I4" s="29"/>
      <c r="J4" s="28"/>
      <c r="K4" s="28"/>
      <c r="L4" s="28"/>
      <c r="M4" s="28"/>
      <c r="N4" s="28"/>
      <c r="O4" s="28"/>
      <c r="P4" s="2">
        <f>ROUND(SUM(P2:P3),5)</f>
        <v>500</v>
      </c>
      <c r="Q4" s="2">
        <f>Q3</f>
        <v>500</v>
      </c>
    </row>
    <row r="5" spans="1:17" x14ac:dyDescent="0.25">
      <c r="A5" s="1"/>
      <c r="B5" s="1" t="s">
        <v>83</v>
      </c>
      <c r="C5" s="1"/>
      <c r="D5" s="1"/>
      <c r="E5" s="1"/>
      <c r="F5" s="1"/>
      <c r="G5" s="1"/>
      <c r="H5" s="1"/>
      <c r="I5" s="22"/>
      <c r="J5" s="1"/>
      <c r="K5" s="1"/>
      <c r="L5" s="1"/>
      <c r="M5" s="1"/>
      <c r="N5" s="1"/>
      <c r="O5" s="1"/>
      <c r="P5" s="23"/>
      <c r="Q5" s="23"/>
    </row>
    <row r="6" spans="1:17" x14ac:dyDescent="0.25">
      <c r="A6" s="24"/>
      <c r="B6" s="24"/>
      <c r="C6" s="24"/>
      <c r="D6" s="24"/>
      <c r="E6" s="24"/>
      <c r="F6" s="24"/>
      <c r="G6" s="24"/>
      <c r="H6" s="24" t="s">
        <v>468</v>
      </c>
      <c r="I6" s="25">
        <v>45412</v>
      </c>
      <c r="J6" s="24"/>
      <c r="K6" s="24"/>
      <c r="L6" s="24" t="s">
        <v>600</v>
      </c>
      <c r="M6" s="24" t="s">
        <v>736</v>
      </c>
      <c r="N6" s="26"/>
      <c r="O6" s="24" t="s">
        <v>6</v>
      </c>
      <c r="P6" s="30">
        <v>1302.17</v>
      </c>
      <c r="Q6" s="30">
        <f t="shared" ref="Q6:Q13" si="0">ROUND(Q5+P6,5)</f>
        <v>1302.17</v>
      </c>
    </row>
    <row r="7" spans="1:17" x14ac:dyDescent="0.25">
      <c r="A7" s="24"/>
      <c r="B7" s="24"/>
      <c r="C7" s="24"/>
      <c r="D7" s="24"/>
      <c r="E7" s="24"/>
      <c r="F7" s="24"/>
      <c r="G7" s="24"/>
      <c r="H7" s="24" t="s">
        <v>468</v>
      </c>
      <c r="I7" s="25">
        <v>45412</v>
      </c>
      <c r="J7" s="24"/>
      <c r="K7" s="24"/>
      <c r="L7" s="24" t="s">
        <v>600</v>
      </c>
      <c r="M7" s="24" t="s">
        <v>736</v>
      </c>
      <c r="N7" s="26"/>
      <c r="O7" s="24" t="s">
        <v>6</v>
      </c>
      <c r="P7" s="30">
        <v>2041.26</v>
      </c>
      <c r="Q7" s="30">
        <f t="shared" si="0"/>
        <v>3343.43</v>
      </c>
    </row>
    <row r="8" spans="1:17" x14ac:dyDescent="0.25">
      <c r="A8" s="24"/>
      <c r="B8" s="24"/>
      <c r="C8" s="24"/>
      <c r="D8" s="24"/>
      <c r="E8" s="24"/>
      <c r="F8" s="24"/>
      <c r="G8" s="24"/>
      <c r="H8" s="24" t="s">
        <v>468</v>
      </c>
      <c r="I8" s="25">
        <v>45412</v>
      </c>
      <c r="J8" s="24"/>
      <c r="K8" s="24"/>
      <c r="L8" s="24" t="s">
        <v>600</v>
      </c>
      <c r="M8" s="24" t="s">
        <v>736</v>
      </c>
      <c r="N8" s="26"/>
      <c r="O8" s="24" t="s">
        <v>9</v>
      </c>
      <c r="P8" s="30">
        <v>201.66</v>
      </c>
      <c r="Q8" s="30">
        <f t="shared" si="0"/>
        <v>3545.09</v>
      </c>
    </row>
    <row r="9" spans="1:17" x14ac:dyDescent="0.25">
      <c r="A9" s="24"/>
      <c r="B9" s="24"/>
      <c r="C9" s="24"/>
      <c r="D9" s="24"/>
      <c r="E9" s="24"/>
      <c r="F9" s="24"/>
      <c r="G9" s="24"/>
      <c r="H9" s="24" t="s">
        <v>468</v>
      </c>
      <c r="I9" s="25">
        <v>45412</v>
      </c>
      <c r="J9" s="24"/>
      <c r="K9" s="24"/>
      <c r="L9" s="24" t="s">
        <v>600</v>
      </c>
      <c r="M9" s="24" t="s">
        <v>736</v>
      </c>
      <c r="N9" s="26"/>
      <c r="O9" s="24" t="s">
        <v>8</v>
      </c>
      <c r="P9" s="30">
        <v>129.68</v>
      </c>
      <c r="Q9" s="30">
        <f t="shared" si="0"/>
        <v>3674.77</v>
      </c>
    </row>
    <row r="10" spans="1:17" x14ac:dyDescent="0.25">
      <c r="A10" s="24"/>
      <c r="B10" s="24"/>
      <c r="C10" s="24"/>
      <c r="D10" s="24"/>
      <c r="E10" s="24"/>
      <c r="F10" s="24"/>
      <c r="G10" s="24"/>
      <c r="H10" s="24" t="s">
        <v>468</v>
      </c>
      <c r="I10" s="25">
        <v>45412</v>
      </c>
      <c r="J10" s="24"/>
      <c r="K10" s="24"/>
      <c r="L10" s="24" t="s">
        <v>600</v>
      </c>
      <c r="M10" s="24" t="s">
        <v>736</v>
      </c>
      <c r="N10" s="26"/>
      <c r="O10" s="24" t="s">
        <v>7</v>
      </c>
      <c r="P10" s="30">
        <v>916.4</v>
      </c>
      <c r="Q10" s="30">
        <f t="shared" si="0"/>
        <v>4591.17</v>
      </c>
    </row>
    <row r="11" spans="1:17" x14ac:dyDescent="0.25">
      <c r="A11" s="24"/>
      <c r="B11" s="24"/>
      <c r="C11" s="24"/>
      <c r="D11" s="24"/>
      <c r="E11" s="24"/>
      <c r="F11" s="24"/>
      <c r="G11" s="24"/>
      <c r="H11" s="24" t="s">
        <v>468</v>
      </c>
      <c r="I11" s="25">
        <v>45412</v>
      </c>
      <c r="J11" s="24"/>
      <c r="K11" s="24"/>
      <c r="L11" s="24" t="s">
        <v>600</v>
      </c>
      <c r="M11" s="24" t="s">
        <v>736</v>
      </c>
      <c r="N11" s="26"/>
      <c r="O11" s="24" t="s">
        <v>5</v>
      </c>
      <c r="P11" s="30">
        <v>12.9</v>
      </c>
      <c r="Q11" s="30">
        <f t="shared" si="0"/>
        <v>4604.07</v>
      </c>
    </row>
    <row r="12" spans="1:17" x14ac:dyDescent="0.25">
      <c r="A12" s="24"/>
      <c r="B12" s="24"/>
      <c r="C12" s="24"/>
      <c r="D12" s="24"/>
      <c r="E12" s="24"/>
      <c r="F12" s="24"/>
      <c r="G12" s="24"/>
      <c r="H12" s="24" t="s">
        <v>468</v>
      </c>
      <c r="I12" s="25">
        <v>45412</v>
      </c>
      <c r="J12" s="24"/>
      <c r="K12" s="24"/>
      <c r="L12" s="24" t="s">
        <v>600</v>
      </c>
      <c r="M12" s="24" t="s">
        <v>736</v>
      </c>
      <c r="N12" s="26"/>
      <c r="O12" s="24" t="s">
        <v>11</v>
      </c>
      <c r="P12" s="30">
        <v>1.35</v>
      </c>
      <c r="Q12" s="30">
        <f t="shared" si="0"/>
        <v>4605.42</v>
      </c>
    </row>
    <row r="13" spans="1:17" ht="15.75" thickBot="1" x14ac:dyDescent="0.3">
      <c r="A13" s="24"/>
      <c r="B13" s="24"/>
      <c r="C13" s="24"/>
      <c r="D13" s="24"/>
      <c r="E13" s="24"/>
      <c r="F13" s="24"/>
      <c r="G13" s="24"/>
      <c r="H13" s="24" t="s">
        <v>468</v>
      </c>
      <c r="I13" s="25">
        <v>45412</v>
      </c>
      <c r="J13" s="24"/>
      <c r="K13" s="24"/>
      <c r="L13" s="24" t="s">
        <v>600</v>
      </c>
      <c r="M13" s="24" t="s">
        <v>736</v>
      </c>
      <c r="N13" s="26"/>
      <c r="O13" s="24" t="s">
        <v>10</v>
      </c>
      <c r="P13" s="27">
        <v>0.51</v>
      </c>
      <c r="Q13" s="27">
        <f t="shared" si="0"/>
        <v>4605.93</v>
      </c>
    </row>
    <row r="14" spans="1:17" x14ac:dyDescent="0.25">
      <c r="A14" s="28"/>
      <c r="B14" s="28" t="s">
        <v>386</v>
      </c>
      <c r="C14" s="28"/>
      <c r="D14" s="28"/>
      <c r="E14" s="28"/>
      <c r="F14" s="28"/>
      <c r="G14" s="28"/>
      <c r="H14" s="28"/>
      <c r="I14" s="29"/>
      <c r="J14" s="28"/>
      <c r="K14" s="28"/>
      <c r="L14" s="28"/>
      <c r="M14" s="28"/>
      <c r="N14" s="28"/>
      <c r="O14" s="28"/>
      <c r="P14" s="2">
        <f>ROUND(SUM(P5:P13),5)</f>
        <v>4605.93</v>
      </c>
      <c r="Q14" s="2">
        <f>Q13</f>
        <v>4605.93</v>
      </c>
    </row>
    <row r="15" spans="1:17" x14ac:dyDescent="0.25">
      <c r="A15" s="1"/>
      <c r="B15" s="1" t="s">
        <v>84</v>
      </c>
      <c r="C15" s="1"/>
      <c r="D15" s="1"/>
      <c r="E15" s="1"/>
      <c r="F15" s="1"/>
      <c r="G15" s="1"/>
      <c r="H15" s="1"/>
      <c r="I15" s="22"/>
      <c r="J15" s="1"/>
      <c r="K15" s="1"/>
      <c r="L15" s="1"/>
      <c r="M15" s="1"/>
      <c r="N15" s="1"/>
      <c r="O15" s="1"/>
      <c r="P15" s="23"/>
      <c r="Q15" s="23"/>
    </row>
    <row r="16" spans="1:17" x14ac:dyDescent="0.25">
      <c r="A16" s="1"/>
      <c r="B16" s="1"/>
      <c r="C16" s="1" t="s">
        <v>86</v>
      </c>
      <c r="D16" s="1"/>
      <c r="E16" s="1"/>
      <c r="F16" s="1"/>
      <c r="G16" s="1"/>
      <c r="H16" s="1"/>
      <c r="I16" s="22"/>
      <c r="J16" s="1"/>
      <c r="K16" s="1"/>
      <c r="L16" s="1"/>
      <c r="M16" s="1"/>
      <c r="N16" s="1"/>
      <c r="O16" s="1"/>
      <c r="P16" s="23"/>
      <c r="Q16" s="23"/>
    </row>
    <row r="17" spans="1:17" ht="15.75" thickBot="1" x14ac:dyDescent="0.3">
      <c r="A17" s="21"/>
      <c r="B17" s="21"/>
      <c r="C17" s="21"/>
      <c r="D17" s="21"/>
      <c r="E17" s="21"/>
      <c r="F17" s="21"/>
      <c r="G17" s="24"/>
      <c r="H17" s="24" t="s">
        <v>468</v>
      </c>
      <c r="I17" s="25">
        <v>45412</v>
      </c>
      <c r="J17" s="24"/>
      <c r="K17" s="24"/>
      <c r="L17" s="24" t="s">
        <v>601</v>
      </c>
      <c r="M17" s="24" t="s">
        <v>736</v>
      </c>
      <c r="N17" s="26"/>
      <c r="O17" s="24" t="s">
        <v>11</v>
      </c>
      <c r="P17" s="27">
        <v>433.36</v>
      </c>
      <c r="Q17" s="27">
        <f>ROUND(Q16+P17,5)</f>
        <v>433.36</v>
      </c>
    </row>
    <row r="18" spans="1:17" x14ac:dyDescent="0.25">
      <c r="A18" s="28"/>
      <c r="B18" s="28"/>
      <c r="C18" s="28" t="s">
        <v>387</v>
      </c>
      <c r="D18" s="28"/>
      <c r="E18" s="28"/>
      <c r="F18" s="28"/>
      <c r="G18" s="28"/>
      <c r="H18" s="28"/>
      <c r="I18" s="29"/>
      <c r="J18" s="28"/>
      <c r="K18" s="28"/>
      <c r="L18" s="28"/>
      <c r="M18" s="28"/>
      <c r="N18" s="28"/>
      <c r="O18" s="28"/>
      <c r="P18" s="2">
        <f>ROUND(SUM(P16:P17),5)</f>
        <v>433.36</v>
      </c>
      <c r="Q18" s="2">
        <f>Q17</f>
        <v>433.36</v>
      </c>
    </row>
    <row r="19" spans="1:17" x14ac:dyDescent="0.25">
      <c r="A19" s="1"/>
      <c r="B19" s="1"/>
      <c r="C19" s="1" t="s">
        <v>90</v>
      </c>
      <c r="D19" s="1"/>
      <c r="E19" s="1"/>
      <c r="F19" s="1"/>
      <c r="G19" s="1"/>
      <c r="H19" s="1"/>
      <c r="I19" s="22"/>
      <c r="J19" s="1"/>
      <c r="K19" s="1"/>
      <c r="L19" s="1"/>
      <c r="M19" s="1"/>
      <c r="N19" s="1"/>
      <c r="O19" s="1"/>
      <c r="P19" s="23"/>
      <c r="Q19" s="23"/>
    </row>
    <row r="20" spans="1:17" ht="15.75" thickBot="1" x14ac:dyDescent="0.3">
      <c r="A20" s="21"/>
      <c r="B20" s="21"/>
      <c r="C20" s="21"/>
      <c r="D20" s="21"/>
      <c r="E20" s="21"/>
      <c r="F20" s="21"/>
      <c r="G20" s="24"/>
      <c r="H20" s="24" t="s">
        <v>468</v>
      </c>
      <c r="I20" s="25">
        <v>45412</v>
      </c>
      <c r="J20" s="24"/>
      <c r="K20" s="24" t="s">
        <v>522</v>
      </c>
      <c r="L20" s="24" t="s">
        <v>602</v>
      </c>
      <c r="M20" s="24" t="s">
        <v>736</v>
      </c>
      <c r="N20" s="26"/>
      <c r="O20" s="24" t="s">
        <v>11</v>
      </c>
      <c r="P20" s="27">
        <v>425713.77</v>
      </c>
      <c r="Q20" s="27">
        <f>ROUND(Q19+P20,5)</f>
        <v>425713.77</v>
      </c>
    </row>
    <row r="21" spans="1:17" x14ac:dyDescent="0.25">
      <c r="A21" s="28"/>
      <c r="B21" s="28"/>
      <c r="C21" s="28" t="s">
        <v>388</v>
      </c>
      <c r="D21" s="28"/>
      <c r="E21" s="28"/>
      <c r="F21" s="28"/>
      <c r="G21" s="28"/>
      <c r="H21" s="28"/>
      <c r="I21" s="29"/>
      <c r="J21" s="28"/>
      <c r="K21" s="28"/>
      <c r="L21" s="28"/>
      <c r="M21" s="28"/>
      <c r="N21" s="28"/>
      <c r="O21" s="28"/>
      <c r="P21" s="2">
        <f>ROUND(SUM(P19:P20),5)</f>
        <v>425713.77</v>
      </c>
      <c r="Q21" s="2">
        <f>Q20</f>
        <v>425713.77</v>
      </c>
    </row>
    <row r="22" spans="1:17" x14ac:dyDescent="0.25">
      <c r="A22" s="1"/>
      <c r="B22" s="1"/>
      <c r="C22" s="1" t="s">
        <v>91</v>
      </c>
      <c r="D22" s="1"/>
      <c r="E22" s="1"/>
      <c r="F22" s="1"/>
      <c r="G22" s="1"/>
      <c r="H22" s="1"/>
      <c r="I22" s="22"/>
      <c r="J22" s="1"/>
      <c r="K22" s="1"/>
      <c r="L22" s="1"/>
      <c r="M22" s="1"/>
      <c r="N22" s="1"/>
      <c r="O22" s="1"/>
      <c r="P22" s="23"/>
      <c r="Q22" s="23"/>
    </row>
    <row r="23" spans="1:17" x14ac:dyDescent="0.25">
      <c r="A23" s="24"/>
      <c r="B23" s="24"/>
      <c r="C23" s="24"/>
      <c r="D23" s="24"/>
      <c r="E23" s="24"/>
      <c r="F23" s="24"/>
      <c r="G23" s="24"/>
      <c r="H23" s="24" t="s">
        <v>468</v>
      </c>
      <c r="I23" s="25">
        <v>45412</v>
      </c>
      <c r="J23" s="24"/>
      <c r="K23" s="24"/>
      <c r="L23" s="24" t="s">
        <v>601</v>
      </c>
      <c r="M23" s="24" t="s">
        <v>736</v>
      </c>
      <c r="N23" s="26"/>
      <c r="O23" s="24" t="s">
        <v>11</v>
      </c>
      <c r="P23" s="30">
        <v>25.85</v>
      </c>
      <c r="Q23" s="30">
        <f>ROUND(Q22+P23,5)</f>
        <v>25.85</v>
      </c>
    </row>
    <row r="24" spans="1:17" ht="15.75" thickBot="1" x14ac:dyDescent="0.3">
      <c r="A24" s="24"/>
      <c r="B24" s="24"/>
      <c r="C24" s="24"/>
      <c r="D24" s="24"/>
      <c r="E24" s="24"/>
      <c r="F24" s="24"/>
      <c r="G24" s="24"/>
      <c r="H24" s="24" t="s">
        <v>468</v>
      </c>
      <c r="I24" s="25">
        <v>45412</v>
      </c>
      <c r="J24" s="24"/>
      <c r="K24" s="24"/>
      <c r="L24" s="24" t="s">
        <v>601</v>
      </c>
      <c r="M24" s="24" t="s">
        <v>736</v>
      </c>
      <c r="N24" s="26"/>
      <c r="O24" s="24" t="s">
        <v>11</v>
      </c>
      <c r="P24" s="27">
        <v>4894.7299999999996</v>
      </c>
      <c r="Q24" s="27">
        <f>ROUND(Q23+P24,5)</f>
        <v>4920.58</v>
      </c>
    </row>
    <row r="25" spans="1:17" x14ac:dyDescent="0.25">
      <c r="A25" s="28"/>
      <c r="B25" s="28"/>
      <c r="C25" s="28" t="s">
        <v>389</v>
      </c>
      <c r="D25" s="28"/>
      <c r="E25" s="28"/>
      <c r="F25" s="28"/>
      <c r="G25" s="28"/>
      <c r="H25" s="28"/>
      <c r="I25" s="29"/>
      <c r="J25" s="28"/>
      <c r="K25" s="28"/>
      <c r="L25" s="28"/>
      <c r="M25" s="28"/>
      <c r="N25" s="28"/>
      <c r="O25" s="28"/>
      <c r="P25" s="2">
        <f>ROUND(SUM(P22:P24),5)</f>
        <v>4920.58</v>
      </c>
      <c r="Q25" s="2">
        <f>Q24</f>
        <v>4920.58</v>
      </c>
    </row>
    <row r="26" spans="1:17" x14ac:dyDescent="0.25">
      <c r="A26" s="1"/>
      <c r="B26" s="1"/>
      <c r="C26" s="1" t="s">
        <v>94</v>
      </c>
      <c r="D26" s="1"/>
      <c r="E26" s="1"/>
      <c r="F26" s="1"/>
      <c r="G26" s="1"/>
      <c r="H26" s="1"/>
      <c r="I26" s="22"/>
      <c r="J26" s="1"/>
      <c r="K26" s="1"/>
      <c r="L26" s="1"/>
      <c r="M26" s="1"/>
      <c r="N26" s="1"/>
      <c r="O26" s="1"/>
      <c r="P26" s="23"/>
      <c r="Q26" s="23"/>
    </row>
    <row r="27" spans="1:17" x14ac:dyDescent="0.25">
      <c r="A27" s="24"/>
      <c r="B27" s="24"/>
      <c r="C27" s="24"/>
      <c r="D27" s="24"/>
      <c r="E27" s="24"/>
      <c r="F27" s="24"/>
      <c r="G27" s="24"/>
      <c r="H27" s="24" t="s">
        <v>468</v>
      </c>
      <c r="I27" s="25">
        <v>45412</v>
      </c>
      <c r="J27" s="24"/>
      <c r="K27" s="24"/>
      <c r="L27" s="24" t="s">
        <v>603</v>
      </c>
      <c r="M27" s="24" t="s">
        <v>736</v>
      </c>
      <c r="N27" s="26"/>
      <c r="O27" s="24" t="s">
        <v>11</v>
      </c>
      <c r="P27" s="30">
        <v>4.75</v>
      </c>
      <c r="Q27" s="30">
        <f>ROUND(Q26+P27,5)</f>
        <v>4.75</v>
      </c>
    </row>
    <row r="28" spans="1:17" x14ac:dyDescent="0.25">
      <c r="A28" s="24"/>
      <c r="B28" s="24"/>
      <c r="C28" s="24"/>
      <c r="D28" s="24"/>
      <c r="E28" s="24"/>
      <c r="F28" s="24"/>
      <c r="G28" s="24"/>
      <c r="H28" s="24" t="s">
        <v>468</v>
      </c>
      <c r="I28" s="25">
        <v>45412</v>
      </c>
      <c r="J28" s="24"/>
      <c r="K28" s="24"/>
      <c r="L28" s="24" t="s">
        <v>603</v>
      </c>
      <c r="M28" s="24" t="s">
        <v>736</v>
      </c>
      <c r="N28" s="26"/>
      <c r="O28" s="24" t="s">
        <v>11</v>
      </c>
      <c r="P28" s="30">
        <v>0.28000000000000003</v>
      </c>
      <c r="Q28" s="30">
        <f>ROUND(Q27+P28,5)</f>
        <v>5.03</v>
      </c>
    </row>
    <row r="29" spans="1:17" ht="15.75" thickBot="1" x14ac:dyDescent="0.3">
      <c r="A29" s="24"/>
      <c r="B29" s="24"/>
      <c r="C29" s="24"/>
      <c r="D29" s="24"/>
      <c r="E29" s="24"/>
      <c r="F29" s="24"/>
      <c r="G29" s="24"/>
      <c r="H29" s="24" t="s">
        <v>468</v>
      </c>
      <c r="I29" s="25">
        <v>45412</v>
      </c>
      <c r="J29" s="24"/>
      <c r="K29" s="24"/>
      <c r="L29" s="24" t="s">
        <v>603</v>
      </c>
      <c r="M29" s="24" t="s">
        <v>736</v>
      </c>
      <c r="N29" s="26"/>
      <c r="O29" s="24" t="s">
        <v>11</v>
      </c>
      <c r="P29" s="27">
        <v>53.72</v>
      </c>
      <c r="Q29" s="27">
        <f>ROUND(Q28+P29,5)</f>
        <v>58.75</v>
      </c>
    </row>
    <row r="30" spans="1:17" x14ac:dyDescent="0.25">
      <c r="A30" s="28"/>
      <c r="B30" s="28"/>
      <c r="C30" s="28" t="s">
        <v>390</v>
      </c>
      <c r="D30" s="28"/>
      <c r="E30" s="28"/>
      <c r="F30" s="28"/>
      <c r="G30" s="28"/>
      <c r="H30" s="28"/>
      <c r="I30" s="29"/>
      <c r="J30" s="28"/>
      <c r="K30" s="28"/>
      <c r="L30" s="28"/>
      <c r="M30" s="28"/>
      <c r="N30" s="28"/>
      <c r="O30" s="28"/>
      <c r="P30" s="2">
        <f>ROUND(SUM(P26:P29),5)</f>
        <v>58.75</v>
      </c>
      <c r="Q30" s="2">
        <f>Q29</f>
        <v>58.75</v>
      </c>
    </row>
    <row r="31" spans="1:17" x14ac:dyDescent="0.25">
      <c r="A31" s="1"/>
      <c r="B31" s="1"/>
      <c r="C31" s="1" t="s">
        <v>95</v>
      </c>
      <c r="D31" s="1"/>
      <c r="E31" s="1"/>
      <c r="F31" s="1"/>
      <c r="G31" s="1"/>
      <c r="H31" s="1"/>
      <c r="I31" s="22"/>
      <c r="J31" s="1"/>
      <c r="K31" s="1"/>
      <c r="L31" s="1"/>
      <c r="M31" s="1"/>
      <c r="N31" s="1"/>
      <c r="O31" s="1"/>
      <c r="P31" s="23"/>
      <c r="Q31" s="23"/>
    </row>
    <row r="32" spans="1:17" x14ac:dyDescent="0.25">
      <c r="A32" s="24"/>
      <c r="B32" s="24"/>
      <c r="C32" s="24"/>
      <c r="D32" s="24"/>
      <c r="E32" s="24"/>
      <c r="F32" s="24"/>
      <c r="G32" s="24"/>
      <c r="H32" s="24" t="s">
        <v>468</v>
      </c>
      <c r="I32" s="25">
        <v>45412</v>
      </c>
      <c r="J32" s="24"/>
      <c r="K32" s="24"/>
      <c r="L32" s="24" t="s">
        <v>604</v>
      </c>
      <c r="M32" s="24" t="s">
        <v>736</v>
      </c>
      <c r="N32" s="26"/>
      <c r="O32" s="24" t="s">
        <v>11</v>
      </c>
      <c r="P32" s="30">
        <v>0.05</v>
      </c>
      <c r="Q32" s="30">
        <f t="shared" ref="Q32:Q38" si="1">ROUND(Q31+P32,5)</f>
        <v>0.05</v>
      </c>
    </row>
    <row r="33" spans="1:17" x14ac:dyDescent="0.25">
      <c r="A33" s="24"/>
      <c r="B33" s="24"/>
      <c r="C33" s="24"/>
      <c r="D33" s="24"/>
      <c r="E33" s="24"/>
      <c r="F33" s="24"/>
      <c r="G33" s="24"/>
      <c r="H33" s="24" t="s">
        <v>468</v>
      </c>
      <c r="I33" s="25">
        <v>45412</v>
      </c>
      <c r="J33" s="24"/>
      <c r="K33" s="24"/>
      <c r="L33" s="24" t="s">
        <v>604</v>
      </c>
      <c r="M33" s="24" t="s">
        <v>736</v>
      </c>
      <c r="N33" s="26"/>
      <c r="O33" s="24" t="s">
        <v>11</v>
      </c>
      <c r="P33" s="30">
        <v>0.14000000000000001</v>
      </c>
      <c r="Q33" s="30">
        <f t="shared" si="1"/>
        <v>0.19</v>
      </c>
    </row>
    <row r="34" spans="1:17" x14ac:dyDescent="0.25">
      <c r="A34" s="24"/>
      <c r="B34" s="24"/>
      <c r="C34" s="24"/>
      <c r="D34" s="24"/>
      <c r="E34" s="24"/>
      <c r="F34" s="24"/>
      <c r="G34" s="24"/>
      <c r="H34" s="24" t="s">
        <v>468</v>
      </c>
      <c r="I34" s="25">
        <v>45412</v>
      </c>
      <c r="J34" s="24"/>
      <c r="K34" s="24"/>
      <c r="L34" s="24" t="s">
        <v>605</v>
      </c>
      <c r="M34" s="24" t="s">
        <v>736</v>
      </c>
      <c r="N34" s="26"/>
      <c r="O34" s="24" t="s">
        <v>11</v>
      </c>
      <c r="P34" s="30">
        <v>0.06</v>
      </c>
      <c r="Q34" s="30">
        <f t="shared" si="1"/>
        <v>0.25</v>
      </c>
    </row>
    <row r="35" spans="1:17" x14ac:dyDescent="0.25">
      <c r="A35" s="24"/>
      <c r="B35" s="24"/>
      <c r="C35" s="24"/>
      <c r="D35" s="24"/>
      <c r="E35" s="24"/>
      <c r="F35" s="24"/>
      <c r="G35" s="24"/>
      <c r="H35" s="24" t="s">
        <v>468</v>
      </c>
      <c r="I35" s="25">
        <v>45412</v>
      </c>
      <c r="J35" s="24"/>
      <c r="K35" s="24"/>
      <c r="L35" s="24" t="s">
        <v>604</v>
      </c>
      <c r="M35" s="24" t="s">
        <v>736</v>
      </c>
      <c r="N35" s="26"/>
      <c r="O35" s="24" t="s">
        <v>11</v>
      </c>
      <c r="P35" s="30">
        <v>4.0599999999999996</v>
      </c>
      <c r="Q35" s="30">
        <f t="shared" si="1"/>
        <v>4.3099999999999996</v>
      </c>
    </row>
    <row r="36" spans="1:17" x14ac:dyDescent="0.25">
      <c r="A36" s="24"/>
      <c r="B36" s="24"/>
      <c r="C36" s="24"/>
      <c r="D36" s="24"/>
      <c r="E36" s="24"/>
      <c r="F36" s="24"/>
      <c r="G36" s="24"/>
      <c r="H36" s="24" t="s">
        <v>468</v>
      </c>
      <c r="I36" s="25">
        <v>45412</v>
      </c>
      <c r="J36" s="24"/>
      <c r="K36" s="24"/>
      <c r="L36" s="24" t="s">
        <v>606</v>
      </c>
      <c r="M36" s="24" t="s">
        <v>736</v>
      </c>
      <c r="N36" s="26"/>
      <c r="O36" s="24" t="s">
        <v>11</v>
      </c>
      <c r="P36" s="30">
        <v>10.029999999999999</v>
      </c>
      <c r="Q36" s="30">
        <f t="shared" si="1"/>
        <v>14.34</v>
      </c>
    </row>
    <row r="37" spans="1:17" x14ac:dyDescent="0.25">
      <c r="A37" s="24"/>
      <c r="B37" s="24"/>
      <c r="C37" s="24"/>
      <c r="D37" s="24"/>
      <c r="E37" s="24"/>
      <c r="F37" s="24"/>
      <c r="G37" s="24"/>
      <c r="H37" s="24" t="s">
        <v>468</v>
      </c>
      <c r="I37" s="25">
        <v>45412</v>
      </c>
      <c r="J37" s="24"/>
      <c r="K37" s="24" t="s">
        <v>522</v>
      </c>
      <c r="L37" s="24" t="s">
        <v>604</v>
      </c>
      <c r="M37" s="24" t="s">
        <v>736</v>
      </c>
      <c r="N37" s="26"/>
      <c r="O37" s="24" t="s">
        <v>11</v>
      </c>
      <c r="P37" s="30">
        <v>0.56999999999999995</v>
      </c>
      <c r="Q37" s="30">
        <f t="shared" si="1"/>
        <v>14.91</v>
      </c>
    </row>
    <row r="38" spans="1:17" ht="15.75" thickBot="1" x14ac:dyDescent="0.3">
      <c r="A38" s="24"/>
      <c r="B38" s="24"/>
      <c r="C38" s="24"/>
      <c r="D38" s="24"/>
      <c r="E38" s="24"/>
      <c r="F38" s="24"/>
      <c r="G38" s="24"/>
      <c r="H38" s="24" t="s">
        <v>468</v>
      </c>
      <c r="I38" s="25">
        <v>45412</v>
      </c>
      <c r="J38" s="24"/>
      <c r="K38" s="24" t="s">
        <v>522</v>
      </c>
      <c r="L38" s="24" t="s">
        <v>604</v>
      </c>
      <c r="M38" s="24" t="s">
        <v>736</v>
      </c>
      <c r="N38" s="26"/>
      <c r="O38" s="24" t="s">
        <v>11</v>
      </c>
      <c r="P38" s="27">
        <v>0.06</v>
      </c>
      <c r="Q38" s="27">
        <f t="shared" si="1"/>
        <v>14.97</v>
      </c>
    </row>
    <row r="39" spans="1:17" x14ac:dyDescent="0.25">
      <c r="A39" s="28"/>
      <c r="B39" s="28"/>
      <c r="C39" s="28" t="s">
        <v>391</v>
      </c>
      <c r="D39" s="28"/>
      <c r="E39" s="28"/>
      <c r="F39" s="28"/>
      <c r="G39" s="28"/>
      <c r="H39" s="28"/>
      <c r="I39" s="29"/>
      <c r="J39" s="28"/>
      <c r="K39" s="28"/>
      <c r="L39" s="28"/>
      <c r="M39" s="28"/>
      <c r="N39" s="28"/>
      <c r="O39" s="28"/>
      <c r="P39" s="2">
        <f>ROUND(SUM(P31:P38),5)</f>
        <v>14.97</v>
      </c>
      <c r="Q39" s="2">
        <f>Q38</f>
        <v>14.97</v>
      </c>
    </row>
    <row r="40" spans="1:17" x14ac:dyDescent="0.25">
      <c r="A40" s="1"/>
      <c r="B40" s="1"/>
      <c r="C40" s="1" t="s">
        <v>96</v>
      </c>
      <c r="D40" s="1"/>
      <c r="E40" s="1"/>
      <c r="F40" s="1"/>
      <c r="G40" s="1"/>
      <c r="H40" s="1"/>
      <c r="I40" s="22"/>
      <c r="J40" s="1"/>
      <c r="K40" s="1"/>
      <c r="L40" s="1"/>
      <c r="M40" s="1"/>
      <c r="N40" s="1"/>
      <c r="O40" s="1"/>
      <c r="P40" s="23"/>
      <c r="Q40" s="23"/>
    </row>
    <row r="41" spans="1:17" x14ac:dyDescent="0.25">
      <c r="A41" s="24"/>
      <c r="B41" s="24"/>
      <c r="C41" s="24"/>
      <c r="D41" s="24"/>
      <c r="E41" s="24"/>
      <c r="F41" s="24"/>
      <c r="G41" s="24"/>
      <c r="H41" s="24" t="s">
        <v>468</v>
      </c>
      <c r="I41" s="25">
        <v>45412</v>
      </c>
      <c r="J41" s="24"/>
      <c r="K41" s="24"/>
      <c r="L41" s="24" t="s">
        <v>606</v>
      </c>
      <c r="M41" s="24" t="s">
        <v>736</v>
      </c>
      <c r="N41" s="26"/>
      <c r="O41" s="24" t="s">
        <v>11</v>
      </c>
      <c r="P41" s="30">
        <v>0.17</v>
      </c>
      <c r="Q41" s="30">
        <f>ROUND(Q40+P41,5)</f>
        <v>0.17</v>
      </c>
    </row>
    <row r="42" spans="1:17" x14ac:dyDescent="0.25">
      <c r="A42" s="24"/>
      <c r="B42" s="24"/>
      <c r="C42" s="24"/>
      <c r="D42" s="24"/>
      <c r="E42" s="24"/>
      <c r="F42" s="24"/>
      <c r="G42" s="24"/>
      <c r="H42" s="24" t="s">
        <v>468</v>
      </c>
      <c r="I42" s="25">
        <v>45412</v>
      </c>
      <c r="J42" s="24"/>
      <c r="K42" s="24"/>
      <c r="L42" s="24" t="s">
        <v>606</v>
      </c>
      <c r="M42" s="24" t="s">
        <v>736</v>
      </c>
      <c r="N42" s="26"/>
      <c r="O42" s="24" t="s">
        <v>11</v>
      </c>
      <c r="P42" s="30">
        <v>1.41</v>
      </c>
      <c r="Q42" s="30">
        <f>ROUND(Q41+P42,5)</f>
        <v>1.58</v>
      </c>
    </row>
    <row r="43" spans="1:17" ht="15.75" thickBot="1" x14ac:dyDescent="0.3">
      <c r="A43" s="24"/>
      <c r="B43" s="24"/>
      <c r="C43" s="24"/>
      <c r="D43" s="24"/>
      <c r="E43" s="24"/>
      <c r="F43" s="24"/>
      <c r="G43" s="24"/>
      <c r="H43" s="24" t="s">
        <v>468</v>
      </c>
      <c r="I43" s="25">
        <v>45412</v>
      </c>
      <c r="J43" s="24"/>
      <c r="K43" s="24"/>
      <c r="L43" s="24" t="s">
        <v>606</v>
      </c>
      <c r="M43" s="24" t="s">
        <v>736</v>
      </c>
      <c r="N43" s="26"/>
      <c r="O43" s="24" t="s">
        <v>11</v>
      </c>
      <c r="P43" s="27">
        <v>0.13</v>
      </c>
      <c r="Q43" s="27">
        <f>ROUND(Q42+P43,5)</f>
        <v>1.71</v>
      </c>
    </row>
    <row r="44" spans="1:17" x14ac:dyDescent="0.25">
      <c r="A44" s="28"/>
      <c r="B44" s="28"/>
      <c r="C44" s="28" t="s">
        <v>392</v>
      </c>
      <c r="D44" s="28"/>
      <c r="E44" s="28"/>
      <c r="F44" s="28"/>
      <c r="G44" s="28"/>
      <c r="H44" s="28"/>
      <c r="I44" s="29"/>
      <c r="J44" s="28"/>
      <c r="K44" s="28"/>
      <c r="L44" s="28"/>
      <c r="M44" s="28"/>
      <c r="N44" s="28"/>
      <c r="O44" s="28"/>
      <c r="P44" s="2">
        <f>ROUND(SUM(P40:P43),5)</f>
        <v>1.71</v>
      </c>
      <c r="Q44" s="2">
        <f>Q43</f>
        <v>1.71</v>
      </c>
    </row>
    <row r="45" spans="1:17" x14ac:dyDescent="0.25">
      <c r="A45" s="1"/>
      <c r="B45" s="1"/>
      <c r="C45" s="1" t="s">
        <v>97</v>
      </c>
      <c r="D45" s="1"/>
      <c r="E45" s="1"/>
      <c r="F45" s="1"/>
      <c r="G45" s="1"/>
      <c r="H45" s="1"/>
      <c r="I45" s="22"/>
      <c r="J45" s="1"/>
      <c r="K45" s="1"/>
      <c r="L45" s="1"/>
      <c r="M45" s="1"/>
      <c r="N45" s="1"/>
      <c r="O45" s="1"/>
      <c r="P45" s="23"/>
      <c r="Q45" s="23"/>
    </row>
    <row r="46" spans="1:17" ht="15.75" thickBot="1" x14ac:dyDescent="0.3">
      <c r="A46" s="21"/>
      <c r="B46" s="21"/>
      <c r="C46" s="21"/>
      <c r="D46" s="21"/>
      <c r="E46" s="21"/>
      <c r="F46" s="21"/>
      <c r="G46" s="24"/>
      <c r="H46" s="24" t="s">
        <v>468</v>
      </c>
      <c r="I46" s="25">
        <v>45412</v>
      </c>
      <c r="J46" s="24"/>
      <c r="K46" s="24" t="s">
        <v>522</v>
      </c>
      <c r="L46" s="24" t="s">
        <v>602</v>
      </c>
      <c r="M46" s="24" t="s">
        <v>736</v>
      </c>
      <c r="N46" s="26"/>
      <c r="O46" s="24" t="s">
        <v>11</v>
      </c>
      <c r="P46" s="27">
        <v>2247.89</v>
      </c>
      <c r="Q46" s="27">
        <f>ROUND(Q45+P46,5)</f>
        <v>2247.89</v>
      </c>
    </row>
    <row r="47" spans="1:17" x14ac:dyDescent="0.25">
      <c r="A47" s="28"/>
      <c r="B47" s="28"/>
      <c r="C47" s="28" t="s">
        <v>393</v>
      </c>
      <c r="D47" s="28"/>
      <c r="E47" s="28"/>
      <c r="F47" s="28"/>
      <c r="G47" s="28"/>
      <c r="H47" s="28"/>
      <c r="I47" s="29"/>
      <c r="J47" s="28"/>
      <c r="K47" s="28"/>
      <c r="L47" s="28"/>
      <c r="M47" s="28"/>
      <c r="N47" s="28"/>
      <c r="O47" s="28"/>
      <c r="P47" s="2">
        <f>ROUND(SUM(P45:P46),5)</f>
        <v>2247.89</v>
      </c>
      <c r="Q47" s="2">
        <f>Q46</f>
        <v>2247.89</v>
      </c>
    </row>
    <row r="48" spans="1:17" x14ac:dyDescent="0.25">
      <c r="A48" s="1"/>
      <c r="B48" s="1"/>
      <c r="C48" s="1" t="s">
        <v>98</v>
      </c>
      <c r="D48" s="1"/>
      <c r="E48" s="1"/>
      <c r="F48" s="1"/>
      <c r="G48" s="1"/>
      <c r="H48" s="1"/>
      <c r="I48" s="22"/>
      <c r="J48" s="1"/>
      <c r="K48" s="1"/>
      <c r="L48" s="1"/>
      <c r="M48" s="1"/>
      <c r="N48" s="1"/>
      <c r="O48" s="1"/>
      <c r="P48" s="23"/>
      <c r="Q48" s="23"/>
    </row>
    <row r="49" spans="1:17" ht="15.75" thickBot="1" x14ac:dyDescent="0.3">
      <c r="A49" s="21"/>
      <c r="B49" s="21"/>
      <c r="C49" s="21"/>
      <c r="D49" s="21"/>
      <c r="E49" s="21"/>
      <c r="F49" s="21"/>
      <c r="G49" s="24"/>
      <c r="H49" s="24" t="s">
        <v>468</v>
      </c>
      <c r="I49" s="25">
        <v>45412</v>
      </c>
      <c r="J49" s="24"/>
      <c r="K49" s="24" t="s">
        <v>522</v>
      </c>
      <c r="L49" s="24" t="s">
        <v>602</v>
      </c>
      <c r="M49" s="24" t="s">
        <v>736</v>
      </c>
      <c r="N49" s="26"/>
      <c r="O49" s="24" t="s">
        <v>11</v>
      </c>
      <c r="P49" s="27">
        <v>37691.360000000001</v>
      </c>
      <c r="Q49" s="27">
        <f>ROUND(Q48+P49,5)</f>
        <v>37691.360000000001</v>
      </c>
    </row>
    <row r="50" spans="1:17" x14ac:dyDescent="0.25">
      <c r="A50" s="28"/>
      <c r="B50" s="28"/>
      <c r="C50" s="28" t="s">
        <v>394</v>
      </c>
      <c r="D50" s="28"/>
      <c r="E50" s="28"/>
      <c r="F50" s="28"/>
      <c r="G50" s="28"/>
      <c r="H50" s="28"/>
      <c r="I50" s="29"/>
      <c r="J50" s="28"/>
      <c r="K50" s="28"/>
      <c r="L50" s="28"/>
      <c r="M50" s="28"/>
      <c r="N50" s="28"/>
      <c r="O50" s="28"/>
      <c r="P50" s="2">
        <f>ROUND(SUM(P48:P49),5)</f>
        <v>37691.360000000001</v>
      </c>
      <c r="Q50" s="2">
        <f>Q49</f>
        <v>37691.360000000001</v>
      </c>
    </row>
    <row r="51" spans="1:17" x14ac:dyDescent="0.25">
      <c r="A51" s="1"/>
      <c r="B51" s="1"/>
      <c r="C51" s="1" t="s">
        <v>99</v>
      </c>
      <c r="D51" s="1"/>
      <c r="E51" s="1"/>
      <c r="F51" s="1"/>
      <c r="G51" s="1"/>
      <c r="H51" s="1"/>
      <c r="I51" s="22"/>
      <c r="J51" s="1"/>
      <c r="K51" s="1"/>
      <c r="L51" s="1"/>
      <c r="M51" s="1"/>
      <c r="N51" s="1"/>
      <c r="O51" s="1"/>
      <c r="P51" s="23"/>
      <c r="Q51" s="23"/>
    </row>
    <row r="52" spans="1:17" x14ac:dyDescent="0.25">
      <c r="A52" s="24"/>
      <c r="B52" s="24"/>
      <c r="C52" s="24"/>
      <c r="D52" s="24"/>
      <c r="E52" s="24"/>
      <c r="F52" s="24"/>
      <c r="G52" s="24"/>
      <c r="H52" s="24" t="s">
        <v>468</v>
      </c>
      <c r="I52" s="25">
        <v>45412</v>
      </c>
      <c r="J52" s="24"/>
      <c r="K52" s="24"/>
      <c r="L52" s="24" t="s">
        <v>607</v>
      </c>
      <c r="M52" s="24" t="s">
        <v>736</v>
      </c>
      <c r="N52" s="26"/>
      <c r="O52" s="24" t="s">
        <v>11</v>
      </c>
      <c r="P52" s="30">
        <v>-1578.09</v>
      </c>
      <c r="Q52" s="30">
        <f>ROUND(Q51+P52,5)</f>
        <v>-1578.09</v>
      </c>
    </row>
    <row r="53" spans="1:17" x14ac:dyDescent="0.25">
      <c r="A53" s="24"/>
      <c r="B53" s="24"/>
      <c r="C53" s="24"/>
      <c r="D53" s="24"/>
      <c r="E53" s="24"/>
      <c r="F53" s="24"/>
      <c r="G53" s="24"/>
      <c r="H53" s="24" t="s">
        <v>468</v>
      </c>
      <c r="I53" s="25">
        <v>45412</v>
      </c>
      <c r="J53" s="24"/>
      <c r="K53" s="24"/>
      <c r="L53" s="24" t="s">
        <v>607</v>
      </c>
      <c r="M53" s="24" t="s">
        <v>736</v>
      </c>
      <c r="N53" s="26"/>
      <c r="O53" s="24" t="s">
        <v>11</v>
      </c>
      <c r="P53" s="30">
        <v>-93.32</v>
      </c>
      <c r="Q53" s="30">
        <f>ROUND(Q52+P53,5)</f>
        <v>-1671.41</v>
      </c>
    </row>
    <row r="54" spans="1:17" ht="15.75" thickBot="1" x14ac:dyDescent="0.3">
      <c r="A54" s="24"/>
      <c r="B54" s="24"/>
      <c r="C54" s="24"/>
      <c r="D54" s="24"/>
      <c r="E54" s="24"/>
      <c r="F54" s="24"/>
      <c r="G54" s="24"/>
      <c r="H54" s="24" t="s">
        <v>468</v>
      </c>
      <c r="I54" s="25">
        <v>45412</v>
      </c>
      <c r="J54" s="24"/>
      <c r="K54" s="24"/>
      <c r="L54" s="24" t="s">
        <v>607</v>
      </c>
      <c r="M54" s="24" t="s">
        <v>736</v>
      </c>
      <c r="N54" s="26"/>
      <c r="O54" s="24" t="s">
        <v>11</v>
      </c>
      <c r="P54" s="27">
        <v>-17199.169999999998</v>
      </c>
      <c r="Q54" s="27">
        <f>ROUND(Q53+P54,5)</f>
        <v>-18870.580000000002</v>
      </c>
    </row>
    <row r="55" spans="1:17" x14ac:dyDescent="0.25">
      <c r="A55" s="28"/>
      <c r="B55" s="28"/>
      <c r="C55" s="28" t="s">
        <v>395</v>
      </c>
      <c r="D55" s="28"/>
      <c r="E55" s="28"/>
      <c r="F55" s="28"/>
      <c r="G55" s="28"/>
      <c r="H55" s="28"/>
      <c r="I55" s="29"/>
      <c r="J55" s="28"/>
      <c r="K55" s="28"/>
      <c r="L55" s="28"/>
      <c r="M55" s="28"/>
      <c r="N55" s="28"/>
      <c r="O55" s="28"/>
      <c r="P55" s="2">
        <f>ROUND(SUM(P51:P54),5)</f>
        <v>-18870.580000000002</v>
      </c>
      <c r="Q55" s="2">
        <f>Q54</f>
        <v>-18870.580000000002</v>
      </c>
    </row>
    <row r="56" spans="1:17" x14ac:dyDescent="0.25">
      <c r="A56" s="1"/>
      <c r="B56" s="1"/>
      <c r="C56" s="1" t="s">
        <v>100</v>
      </c>
      <c r="D56" s="1"/>
      <c r="E56" s="1"/>
      <c r="F56" s="1"/>
      <c r="G56" s="1"/>
      <c r="H56" s="1"/>
      <c r="I56" s="22"/>
      <c r="J56" s="1"/>
      <c r="K56" s="1"/>
      <c r="L56" s="1"/>
      <c r="M56" s="1"/>
      <c r="N56" s="1"/>
      <c r="O56" s="1"/>
      <c r="P56" s="23"/>
      <c r="Q56" s="23"/>
    </row>
    <row r="57" spans="1:17" ht="15.75" thickBot="1" x14ac:dyDescent="0.3">
      <c r="A57" s="21"/>
      <c r="B57" s="21"/>
      <c r="C57" s="21"/>
      <c r="D57" s="21"/>
      <c r="E57" s="21"/>
      <c r="F57" s="21"/>
      <c r="G57" s="24"/>
      <c r="H57" s="24" t="s">
        <v>468</v>
      </c>
      <c r="I57" s="25">
        <v>45412</v>
      </c>
      <c r="J57" s="24"/>
      <c r="K57" s="24"/>
      <c r="L57" s="24" t="s">
        <v>607</v>
      </c>
      <c r="M57" s="24" t="s">
        <v>736</v>
      </c>
      <c r="N57" s="26"/>
      <c r="O57" s="24" t="s">
        <v>11</v>
      </c>
      <c r="P57" s="27">
        <v>16.940000000000001</v>
      </c>
      <c r="Q57" s="27">
        <f>ROUND(Q56+P57,5)</f>
        <v>16.940000000000001</v>
      </c>
    </row>
    <row r="58" spans="1:17" x14ac:dyDescent="0.25">
      <c r="A58" s="28"/>
      <c r="B58" s="28"/>
      <c r="C58" s="28" t="s">
        <v>396</v>
      </c>
      <c r="D58" s="28"/>
      <c r="E58" s="28"/>
      <c r="F58" s="28"/>
      <c r="G58" s="28"/>
      <c r="H58" s="28"/>
      <c r="I58" s="29"/>
      <c r="J58" s="28"/>
      <c r="K58" s="28"/>
      <c r="L58" s="28"/>
      <c r="M58" s="28"/>
      <c r="N58" s="28"/>
      <c r="O58" s="28"/>
      <c r="P58" s="2">
        <f>ROUND(SUM(P56:P57),5)</f>
        <v>16.940000000000001</v>
      </c>
      <c r="Q58" s="2">
        <f>Q57</f>
        <v>16.940000000000001</v>
      </c>
    </row>
    <row r="59" spans="1:17" x14ac:dyDescent="0.25">
      <c r="A59" s="1"/>
      <c r="B59" s="1"/>
      <c r="C59" s="1" t="s">
        <v>101</v>
      </c>
      <c r="D59" s="1"/>
      <c r="E59" s="1"/>
      <c r="F59" s="1"/>
      <c r="G59" s="1"/>
      <c r="H59" s="1"/>
      <c r="I59" s="22"/>
      <c r="J59" s="1"/>
      <c r="K59" s="1"/>
      <c r="L59" s="1"/>
      <c r="M59" s="1"/>
      <c r="N59" s="1"/>
      <c r="O59" s="1"/>
      <c r="P59" s="23"/>
      <c r="Q59" s="23"/>
    </row>
    <row r="60" spans="1:17" x14ac:dyDescent="0.25">
      <c r="A60" s="24"/>
      <c r="B60" s="24"/>
      <c r="C60" s="24"/>
      <c r="D60" s="24"/>
      <c r="E60" s="24"/>
      <c r="F60" s="24"/>
      <c r="G60" s="24"/>
      <c r="H60" s="24" t="s">
        <v>468</v>
      </c>
      <c r="I60" s="25">
        <v>45412</v>
      </c>
      <c r="J60" s="24"/>
      <c r="K60" s="24"/>
      <c r="L60" s="24" t="s">
        <v>608</v>
      </c>
      <c r="M60" s="24" t="s">
        <v>736</v>
      </c>
      <c r="N60" s="26"/>
      <c r="O60" s="24" t="s">
        <v>11</v>
      </c>
      <c r="P60" s="30">
        <v>-105.8</v>
      </c>
      <c r="Q60" s="30">
        <f>ROUND(Q59+P60,5)</f>
        <v>-105.8</v>
      </c>
    </row>
    <row r="61" spans="1:17" x14ac:dyDescent="0.25">
      <c r="A61" s="24"/>
      <c r="B61" s="24"/>
      <c r="C61" s="24"/>
      <c r="D61" s="24"/>
      <c r="E61" s="24"/>
      <c r="F61" s="24"/>
      <c r="G61" s="24"/>
      <c r="H61" s="24" t="s">
        <v>468</v>
      </c>
      <c r="I61" s="25">
        <v>45412</v>
      </c>
      <c r="J61" s="24"/>
      <c r="K61" s="24"/>
      <c r="L61" s="24" t="s">
        <v>608</v>
      </c>
      <c r="M61" s="24" t="s">
        <v>736</v>
      </c>
      <c r="N61" s="26"/>
      <c r="O61" s="24" t="s">
        <v>11</v>
      </c>
      <c r="P61" s="30">
        <v>-9.01</v>
      </c>
      <c r="Q61" s="30">
        <f>ROUND(Q60+P61,5)</f>
        <v>-114.81</v>
      </c>
    </row>
    <row r="62" spans="1:17" x14ac:dyDescent="0.25">
      <c r="A62" s="24"/>
      <c r="B62" s="24"/>
      <c r="C62" s="24"/>
      <c r="D62" s="24"/>
      <c r="E62" s="24"/>
      <c r="F62" s="24"/>
      <c r="G62" s="24"/>
      <c r="H62" s="24" t="s">
        <v>468</v>
      </c>
      <c r="I62" s="25">
        <v>45412</v>
      </c>
      <c r="J62" s="24"/>
      <c r="K62" s="24"/>
      <c r="L62" s="24" t="s">
        <v>608</v>
      </c>
      <c r="M62" s="24" t="s">
        <v>736</v>
      </c>
      <c r="N62" s="26"/>
      <c r="O62" s="24" t="s">
        <v>11</v>
      </c>
      <c r="P62" s="30">
        <v>-3258.65</v>
      </c>
      <c r="Q62" s="30">
        <f>ROUND(Q61+P62,5)</f>
        <v>-3373.46</v>
      </c>
    </row>
    <row r="63" spans="1:17" ht="15.75" thickBot="1" x14ac:dyDescent="0.3">
      <c r="A63" s="24"/>
      <c r="B63" s="24"/>
      <c r="C63" s="24"/>
      <c r="D63" s="24"/>
      <c r="E63" s="24"/>
      <c r="F63" s="24"/>
      <c r="G63" s="24"/>
      <c r="H63" s="24" t="s">
        <v>469</v>
      </c>
      <c r="I63" s="25">
        <v>45412</v>
      </c>
      <c r="J63" s="24" t="s">
        <v>477</v>
      </c>
      <c r="K63" s="24" t="s">
        <v>522</v>
      </c>
      <c r="L63" s="24" t="s">
        <v>608</v>
      </c>
      <c r="M63" s="24" t="s">
        <v>736</v>
      </c>
      <c r="N63" s="26"/>
      <c r="O63" s="24" t="s">
        <v>35</v>
      </c>
      <c r="P63" s="27">
        <v>-55.31</v>
      </c>
      <c r="Q63" s="27">
        <f>ROUND(Q62+P63,5)</f>
        <v>-3428.77</v>
      </c>
    </row>
    <row r="64" spans="1:17" x14ac:dyDescent="0.25">
      <c r="A64" s="28"/>
      <c r="B64" s="28"/>
      <c r="C64" s="28" t="s">
        <v>397</v>
      </c>
      <c r="D64" s="28"/>
      <c r="E64" s="28"/>
      <c r="F64" s="28"/>
      <c r="G64" s="28"/>
      <c r="H64" s="28"/>
      <c r="I64" s="29"/>
      <c r="J64" s="28"/>
      <c r="K64" s="28"/>
      <c r="L64" s="28"/>
      <c r="M64" s="28"/>
      <c r="N64" s="28"/>
      <c r="O64" s="28"/>
      <c r="P64" s="2">
        <f>ROUND(SUM(P59:P63),5)</f>
        <v>-3428.77</v>
      </c>
      <c r="Q64" s="2">
        <f>Q63</f>
        <v>-3428.77</v>
      </c>
    </row>
    <row r="65" spans="1:17" x14ac:dyDescent="0.25">
      <c r="A65" s="1"/>
      <c r="B65" s="1"/>
      <c r="C65" s="1" t="s">
        <v>105</v>
      </c>
      <c r="D65" s="1"/>
      <c r="E65" s="1"/>
      <c r="F65" s="1"/>
      <c r="G65" s="1"/>
      <c r="H65" s="1"/>
      <c r="I65" s="22"/>
      <c r="J65" s="1"/>
      <c r="K65" s="1"/>
      <c r="L65" s="1"/>
      <c r="M65" s="1"/>
      <c r="N65" s="1"/>
      <c r="O65" s="1"/>
      <c r="P65" s="23"/>
      <c r="Q65" s="23"/>
    </row>
    <row r="66" spans="1:17" x14ac:dyDescent="0.25">
      <c r="A66" s="24"/>
      <c r="B66" s="24"/>
      <c r="C66" s="24"/>
      <c r="D66" s="24"/>
      <c r="E66" s="24"/>
      <c r="F66" s="24"/>
      <c r="G66" s="24"/>
      <c r="H66" s="24" t="s">
        <v>468</v>
      </c>
      <c r="I66" s="25">
        <v>45412</v>
      </c>
      <c r="J66" s="24"/>
      <c r="K66" s="24"/>
      <c r="L66" s="24" t="s">
        <v>609</v>
      </c>
      <c r="M66" s="24" t="s">
        <v>736</v>
      </c>
      <c r="N66" s="26"/>
      <c r="O66" s="24" t="s">
        <v>11</v>
      </c>
      <c r="P66" s="30">
        <v>1690.75</v>
      </c>
      <c r="Q66" s="30">
        <f>ROUND(Q65+P66,5)</f>
        <v>1690.75</v>
      </c>
    </row>
    <row r="67" spans="1:17" x14ac:dyDescent="0.25">
      <c r="A67" s="24"/>
      <c r="B67" s="24"/>
      <c r="C67" s="24"/>
      <c r="D67" s="24"/>
      <c r="E67" s="24"/>
      <c r="F67" s="24"/>
      <c r="G67" s="24"/>
      <c r="H67" s="24" t="s">
        <v>468</v>
      </c>
      <c r="I67" s="25">
        <v>45412</v>
      </c>
      <c r="J67" s="24"/>
      <c r="K67" s="24"/>
      <c r="L67" s="24" t="s">
        <v>610</v>
      </c>
      <c r="M67" s="24" t="s">
        <v>736</v>
      </c>
      <c r="N67" s="26"/>
      <c r="O67" s="24" t="s">
        <v>11</v>
      </c>
      <c r="P67" s="30">
        <v>100.83</v>
      </c>
      <c r="Q67" s="30">
        <f>ROUND(Q66+P67,5)</f>
        <v>1791.58</v>
      </c>
    </row>
    <row r="68" spans="1:17" x14ac:dyDescent="0.25">
      <c r="A68" s="24"/>
      <c r="B68" s="24"/>
      <c r="C68" s="24"/>
      <c r="D68" s="24"/>
      <c r="E68" s="24"/>
      <c r="F68" s="24"/>
      <c r="G68" s="24"/>
      <c r="H68" s="24" t="s">
        <v>468</v>
      </c>
      <c r="I68" s="25">
        <v>45412</v>
      </c>
      <c r="J68" s="24"/>
      <c r="K68" s="24"/>
      <c r="L68" s="24" t="s">
        <v>610</v>
      </c>
      <c r="M68" s="24" t="s">
        <v>736</v>
      </c>
      <c r="N68" s="26"/>
      <c r="O68" s="24" t="s">
        <v>11</v>
      </c>
      <c r="P68" s="30">
        <v>19096.62</v>
      </c>
      <c r="Q68" s="30">
        <f>ROUND(Q67+P68,5)</f>
        <v>20888.2</v>
      </c>
    </row>
    <row r="69" spans="1:17" ht="15.75" thickBot="1" x14ac:dyDescent="0.3">
      <c r="A69" s="24"/>
      <c r="B69" s="24"/>
      <c r="C69" s="24"/>
      <c r="D69" s="24"/>
      <c r="E69" s="24"/>
      <c r="F69" s="24"/>
      <c r="G69" s="24"/>
      <c r="H69" s="24" t="s">
        <v>468</v>
      </c>
      <c r="I69" s="25">
        <v>45412</v>
      </c>
      <c r="J69" s="24"/>
      <c r="K69" s="24"/>
      <c r="L69" s="24" t="s">
        <v>611</v>
      </c>
      <c r="M69" s="24" t="s">
        <v>736</v>
      </c>
      <c r="N69" s="26"/>
      <c r="O69" s="24" t="s">
        <v>11</v>
      </c>
      <c r="P69" s="30">
        <v>150986.1</v>
      </c>
      <c r="Q69" s="30">
        <f>ROUND(Q68+P69,5)</f>
        <v>171874.3</v>
      </c>
    </row>
    <row r="70" spans="1:17" ht="15.75" thickBot="1" x14ac:dyDescent="0.3">
      <c r="A70" s="28"/>
      <c r="B70" s="28"/>
      <c r="C70" s="28" t="s">
        <v>398</v>
      </c>
      <c r="D70" s="28"/>
      <c r="E70" s="28"/>
      <c r="F70" s="28"/>
      <c r="G70" s="28"/>
      <c r="H70" s="28"/>
      <c r="I70" s="29"/>
      <c r="J70" s="28"/>
      <c r="K70" s="28"/>
      <c r="L70" s="28"/>
      <c r="M70" s="28"/>
      <c r="N70" s="28"/>
      <c r="O70" s="28"/>
      <c r="P70" s="3">
        <f>ROUND(SUM(P65:P69),5)</f>
        <v>171874.3</v>
      </c>
      <c r="Q70" s="3">
        <f>Q69</f>
        <v>171874.3</v>
      </c>
    </row>
    <row r="71" spans="1:17" x14ac:dyDescent="0.25">
      <c r="A71" s="28"/>
      <c r="B71" s="28" t="s">
        <v>106</v>
      </c>
      <c r="C71" s="28"/>
      <c r="D71" s="28"/>
      <c r="E71" s="28"/>
      <c r="F71" s="28"/>
      <c r="G71" s="28"/>
      <c r="H71" s="28"/>
      <c r="I71" s="29"/>
      <c r="J71" s="28"/>
      <c r="K71" s="28"/>
      <c r="L71" s="28"/>
      <c r="M71" s="28"/>
      <c r="N71" s="28"/>
      <c r="O71" s="28"/>
      <c r="P71" s="2">
        <f>ROUND(P18+P21+P25+P30+P39+P44+P47+P50+P55+P58+P64+P70,5)</f>
        <v>620674.28</v>
      </c>
      <c r="Q71" s="2">
        <f>ROUND(Q18+Q21+Q25+Q30+Q39+Q44+Q47+Q50+Q55+Q58+Q64+Q70,5)</f>
        <v>620674.28</v>
      </c>
    </row>
    <row r="72" spans="1:17" x14ac:dyDescent="0.25">
      <c r="A72" s="1"/>
      <c r="B72" s="1" t="s">
        <v>120</v>
      </c>
      <c r="C72" s="1"/>
      <c r="D72" s="1"/>
      <c r="E72" s="1"/>
      <c r="F72" s="1"/>
      <c r="G72" s="1"/>
      <c r="H72" s="1"/>
      <c r="I72" s="22"/>
      <c r="J72" s="1"/>
      <c r="K72" s="1"/>
      <c r="L72" s="1"/>
      <c r="M72" s="1"/>
      <c r="N72" s="1"/>
      <c r="O72" s="1"/>
      <c r="P72" s="23"/>
      <c r="Q72" s="23"/>
    </row>
    <row r="73" spans="1:17" x14ac:dyDescent="0.25">
      <c r="A73" s="1"/>
      <c r="B73" s="1"/>
      <c r="C73" s="1" t="s">
        <v>121</v>
      </c>
      <c r="D73" s="1"/>
      <c r="E73" s="1"/>
      <c r="F73" s="1"/>
      <c r="G73" s="1"/>
      <c r="H73" s="1"/>
      <c r="I73" s="22"/>
      <c r="J73" s="1"/>
      <c r="K73" s="1"/>
      <c r="L73" s="1"/>
      <c r="M73" s="1"/>
      <c r="N73" s="1"/>
      <c r="O73" s="1"/>
      <c r="P73" s="23"/>
      <c r="Q73" s="23"/>
    </row>
    <row r="74" spans="1:17" x14ac:dyDescent="0.25">
      <c r="A74" s="24"/>
      <c r="B74" s="24"/>
      <c r="C74" s="24"/>
      <c r="D74" s="24"/>
      <c r="E74" s="24"/>
      <c r="F74" s="24"/>
      <c r="G74" s="24"/>
      <c r="H74" s="24" t="s">
        <v>470</v>
      </c>
      <c r="I74" s="25">
        <v>45391</v>
      </c>
      <c r="J74" s="24"/>
      <c r="K74" s="24" t="s">
        <v>523</v>
      </c>
      <c r="L74" s="24" t="s">
        <v>612</v>
      </c>
      <c r="M74" s="24" t="s">
        <v>736</v>
      </c>
      <c r="N74" s="26"/>
      <c r="O74" s="24" t="s">
        <v>38</v>
      </c>
      <c r="P74" s="30">
        <v>-155.25</v>
      </c>
      <c r="Q74" s="30">
        <f>ROUND(Q73+P74,5)</f>
        <v>-155.25</v>
      </c>
    </row>
    <row r="75" spans="1:17" ht="15.75" thickBot="1" x14ac:dyDescent="0.3">
      <c r="A75" s="24"/>
      <c r="B75" s="24"/>
      <c r="C75" s="24"/>
      <c r="D75" s="24"/>
      <c r="E75" s="24"/>
      <c r="F75" s="24"/>
      <c r="G75" s="24"/>
      <c r="H75" s="24" t="s">
        <v>470</v>
      </c>
      <c r="I75" s="25">
        <v>45391</v>
      </c>
      <c r="J75" s="24"/>
      <c r="K75" s="24" t="s">
        <v>523</v>
      </c>
      <c r="L75" s="24" t="s">
        <v>613</v>
      </c>
      <c r="M75" s="24" t="s">
        <v>736</v>
      </c>
      <c r="N75" s="26"/>
      <c r="O75" s="24" t="s">
        <v>38</v>
      </c>
      <c r="P75" s="27">
        <v>-119.99</v>
      </c>
      <c r="Q75" s="27">
        <f>ROUND(Q74+P75,5)</f>
        <v>-275.24</v>
      </c>
    </row>
    <row r="76" spans="1:17" x14ac:dyDescent="0.25">
      <c r="A76" s="28"/>
      <c r="B76" s="28"/>
      <c r="C76" s="28" t="s">
        <v>399</v>
      </c>
      <c r="D76" s="28"/>
      <c r="E76" s="28"/>
      <c r="F76" s="28"/>
      <c r="G76" s="28"/>
      <c r="H76" s="28"/>
      <c r="I76" s="29"/>
      <c r="J76" s="28"/>
      <c r="K76" s="28"/>
      <c r="L76" s="28"/>
      <c r="M76" s="28"/>
      <c r="N76" s="28"/>
      <c r="O76" s="28"/>
      <c r="P76" s="2">
        <f>ROUND(SUM(P73:P75),5)</f>
        <v>-275.24</v>
      </c>
      <c r="Q76" s="2">
        <f>Q75</f>
        <v>-275.24</v>
      </c>
    </row>
    <row r="77" spans="1:17" x14ac:dyDescent="0.25">
      <c r="A77" s="1"/>
      <c r="B77" s="1"/>
      <c r="C77" s="1" t="s">
        <v>122</v>
      </c>
      <c r="D77" s="1"/>
      <c r="E77" s="1"/>
      <c r="F77" s="1"/>
      <c r="G77" s="1"/>
      <c r="H77" s="1"/>
      <c r="I77" s="22"/>
      <c r="J77" s="1"/>
      <c r="K77" s="1"/>
      <c r="L77" s="1"/>
      <c r="M77" s="1"/>
      <c r="N77" s="1"/>
      <c r="O77" s="1"/>
      <c r="P77" s="23"/>
      <c r="Q77" s="23"/>
    </row>
    <row r="78" spans="1:17" x14ac:dyDescent="0.25">
      <c r="A78" s="24"/>
      <c r="B78" s="24"/>
      <c r="C78" s="24"/>
      <c r="D78" s="24"/>
      <c r="E78" s="24"/>
      <c r="F78" s="24"/>
      <c r="G78" s="24"/>
      <c r="H78" s="24" t="s">
        <v>470</v>
      </c>
      <c r="I78" s="25">
        <v>45391</v>
      </c>
      <c r="J78" s="24"/>
      <c r="K78" s="24" t="s">
        <v>523</v>
      </c>
      <c r="L78" s="24" t="s">
        <v>614</v>
      </c>
      <c r="M78" s="24" t="s">
        <v>736</v>
      </c>
      <c r="N78" s="26"/>
      <c r="O78" s="24" t="s">
        <v>38</v>
      </c>
      <c r="P78" s="30">
        <v>-351.49</v>
      </c>
      <c r="Q78" s="30">
        <f>ROUND(Q77+P78,5)</f>
        <v>-351.49</v>
      </c>
    </row>
    <row r="79" spans="1:17" x14ac:dyDescent="0.25">
      <c r="A79" s="24"/>
      <c r="B79" s="24"/>
      <c r="C79" s="24"/>
      <c r="D79" s="24"/>
      <c r="E79" s="24"/>
      <c r="F79" s="24"/>
      <c r="G79" s="24"/>
      <c r="H79" s="24" t="s">
        <v>470</v>
      </c>
      <c r="I79" s="25">
        <v>45391</v>
      </c>
      <c r="J79" s="24"/>
      <c r="K79" s="24" t="s">
        <v>523</v>
      </c>
      <c r="L79" s="24" t="s">
        <v>615</v>
      </c>
      <c r="M79" s="24" t="s">
        <v>736</v>
      </c>
      <c r="N79" s="26"/>
      <c r="O79" s="24" t="s">
        <v>38</v>
      </c>
      <c r="P79" s="30">
        <v>-255.06</v>
      </c>
      <c r="Q79" s="30">
        <f>ROUND(Q78+P79,5)</f>
        <v>-606.54999999999995</v>
      </c>
    </row>
    <row r="80" spans="1:17" x14ac:dyDescent="0.25">
      <c r="A80" s="24"/>
      <c r="B80" s="24"/>
      <c r="C80" s="24"/>
      <c r="D80" s="24"/>
      <c r="E80" s="24"/>
      <c r="F80" s="24"/>
      <c r="G80" s="24"/>
      <c r="H80" s="24" t="s">
        <v>470</v>
      </c>
      <c r="I80" s="25">
        <v>45391</v>
      </c>
      <c r="J80" s="24"/>
      <c r="K80" s="24" t="s">
        <v>523</v>
      </c>
      <c r="L80" s="24" t="s">
        <v>616</v>
      </c>
      <c r="M80" s="24" t="s">
        <v>736</v>
      </c>
      <c r="N80" s="26"/>
      <c r="O80" s="24" t="s">
        <v>38</v>
      </c>
      <c r="P80" s="30">
        <v>-255.22</v>
      </c>
      <c r="Q80" s="30">
        <f>ROUND(Q79+P80,5)</f>
        <v>-861.77</v>
      </c>
    </row>
    <row r="81" spans="1:17" ht="15.75" thickBot="1" x14ac:dyDescent="0.3">
      <c r="A81" s="24"/>
      <c r="B81" s="24"/>
      <c r="C81" s="24"/>
      <c r="D81" s="24"/>
      <c r="E81" s="24"/>
      <c r="F81" s="24"/>
      <c r="G81" s="24"/>
      <c r="H81" s="24" t="s">
        <v>469</v>
      </c>
      <c r="I81" s="25">
        <v>45399</v>
      </c>
      <c r="J81" s="24" t="s">
        <v>478</v>
      </c>
      <c r="K81" s="24" t="s">
        <v>524</v>
      </c>
      <c r="L81" s="24" t="s">
        <v>617</v>
      </c>
      <c r="M81" s="24" t="s">
        <v>736</v>
      </c>
      <c r="N81" s="26"/>
      <c r="O81" s="24" t="s">
        <v>35</v>
      </c>
      <c r="P81" s="27">
        <v>-525</v>
      </c>
      <c r="Q81" s="27">
        <f>ROUND(Q80+P81,5)</f>
        <v>-1386.77</v>
      </c>
    </row>
    <row r="82" spans="1:17" x14ac:dyDescent="0.25">
      <c r="A82" s="28"/>
      <c r="B82" s="28"/>
      <c r="C82" s="28" t="s">
        <v>400</v>
      </c>
      <c r="D82" s="28"/>
      <c r="E82" s="28"/>
      <c r="F82" s="28"/>
      <c r="G82" s="28"/>
      <c r="H82" s="28"/>
      <c r="I82" s="29"/>
      <c r="J82" s="28"/>
      <c r="K82" s="28"/>
      <c r="L82" s="28"/>
      <c r="M82" s="28"/>
      <c r="N82" s="28"/>
      <c r="O82" s="28"/>
      <c r="P82" s="2">
        <f>ROUND(SUM(P77:P81),5)</f>
        <v>-1386.77</v>
      </c>
      <c r="Q82" s="2">
        <f>Q81</f>
        <v>-1386.77</v>
      </c>
    </row>
    <row r="83" spans="1:17" x14ac:dyDescent="0.25">
      <c r="A83" s="1"/>
      <c r="B83" s="1"/>
      <c r="C83" s="1" t="s">
        <v>123</v>
      </c>
      <c r="D83" s="1"/>
      <c r="E83" s="1"/>
      <c r="F83" s="1"/>
      <c r="G83" s="1"/>
      <c r="H83" s="1"/>
      <c r="I83" s="22"/>
      <c r="J83" s="1"/>
      <c r="K83" s="1"/>
      <c r="L83" s="1"/>
      <c r="M83" s="1"/>
      <c r="N83" s="1"/>
      <c r="O83" s="1"/>
      <c r="P83" s="23"/>
      <c r="Q83" s="23"/>
    </row>
    <row r="84" spans="1:17" x14ac:dyDescent="0.25">
      <c r="A84" s="24"/>
      <c r="B84" s="24"/>
      <c r="C84" s="24"/>
      <c r="D84" s="24"/>
      <c r="E84" s="24"/>
      <c r="F84" s="24"/>
      <c r="G84" s="24"/>
      <c r="H84" s="24" t="s">
        <v>470</v>
      </c>
      <c r="I84" s="25">
        <v>45383</v>
      </c>
      <c r="J84" s="24"/>
      <c r="K84" s="24" t="s">
        <v>525</v>
      </c>
      <c r="L84" s="24" t="s">
        <v>618</v>
      </c>
      <c r="M84" s="24" t="s">
        <v>736</v>
      </c>
      <c r="N84" s="26"/>
      <c r="O84" s="24" t="s">
        <v>38</v>
      </c>
      <c r="P84" s="30">
        <v>-194</v>
      </c>
      <c r="Q84" s="30">
        <f>ROUND(Q83+P84,5)</f>
        <v>-194</v>
      </c>
    </row>
    <row r="85" spans="1:17" x14ac:dyDescent="0.25">
      <c r="A85" s="24"/>
      <c r="B85" s="24"/>
      <c r="C85" s="24"/>
      <c r="D85" s="24"/>
      <c r="E85" s="24"/>
      <c r="F85" s="24"/>
      <c r="G85" s="24"/>
      <c r="H85" s="24" t="s">
        <v>469</v>
      </c>
      <c r="I85" s="25">
        <v>45385</v>
      </c>
      <c r="J85" s="24" t="s">
        <v>479</v>
      </c>
      <c r="K85" s="24" t="s">
        <v>526</v>
      </c>
      <c r="L85" s="24" t="s">
        <v>619</v>
      </c>
      <c r="M85" s="24" t="s">
        <v>736</v>
      </c>
      <c r="N85" s="26"/>
      <c r="O85" s="24" t="s">
        <v>35</v>
      </c>
      <c r="P85" s="30">
        <v>-48.78</v>
      </c>
      <c r="Q85" s="30">
        <f>ROUND(Q84+P85,5)</f>
        <v>-242.78</v>
      </c>
    </row>
    <row r="86" spans="1:17" x14ac:dyDescent="0.25">
      <c r="A86" s="24"/>
      <c r="B86" s="24"/>
      <c r="C86" s="24"/>
      <c r="D86" s="24"/>
      <c r="E86" s="24"/>
      <c r="F86" s="24"/>
      <c r="G86" s="24"/>
      <c r="H86" s="24" t="s">
        <v>469</v>
      </c>
      <c r="I86" s="25">
        <v>45390</v>
      </c>
      <c r="J86" s="24" t="s">
        <v>480</v>
      </c>
      <c r="K86" s="24" t="s">
        <v>527</v>
      </c>
      <c r="L86" s="24" t="s">
        <v>620</v>
      </c>
      <c r="M86" s="24" t="s">
        <v>736</v>
      </c>
      <c r="N86" s="26"/>
      <c r="O86" s="24" t="s">
        <v>35</v>
      </c>
      <c r="P86" s="30">
        <v>-8.99</v>
      </c>
      <c r="Q86" s="30">
        <f>ROUND(Q85+P86,5)</f>
        <v>-251.77</v>
      </c>
    </row>
    <row r="87" spans="1:17" x14ac:dyDescent="0.25">
      <c r="A87" s="24"/>
      <c r="B87" s="24"/>
      <c r="C87" s="24"/>
      <c r="D87" s="24"/>
      <c r="E87" s="24"/>
      <c r="F87" s="24"/>
      <c r="G87" s="24"/>
      <c r="H87" s="24" t="s">
        <v>469</v>
      </c>
      <c r="I87" s="25">
        <v>45390</v>
      </c>
      <c r="J87" s="24" t="s">
        <v>481</v>
      </c>
      <c r="K87" s="24" t="s">
        <v>527</v>
      </c>
      <c r="L87" s="24" t="s">
        <v>620</v>
      </c>
      <c r="M87" s="24" t="s">
        <v>736</v>
      </c>
      <c r="N87" s="26"/>
      <c r="O87" s="24" t="s">
        <v>35</v>
      </c>
      <c r="P87" s="30">
        <v>-8.99</v>
      </c>
      <c r="Q87" s="30">
        <f>ROUND(Q86+P87,5)</f>
        <v>-260.76</v>
      </c>
    </row>
    <row r="88" spans="1:17" ht="15.75" thickBot="1" x14ac:dyDescent="0.3">
      <c r="A88" s="24"/>
      <c r="B88" s="24"/>
      <c r="C88" s="24"/>
      <c r="D88" s="24"/>
      <c r="E88" s="24"/>
      <c r="F88" s="24"/>
      <c r="G88" s="24"/>
      <c r="H88" s="24" t="s">
        <v>469</v>
      </c>
      <c r="I88" s="25">
        <v>45399</v>
      </c>
      <c r="J88" s="24" t="s">
        <v>478</v>
      </c>
      <c r="K88" s="24" t="s">
        <v>524</v>
      </c>
      <c r="L88" s="24" t="s">
        <v>621</v>
      </c>
      <c r="M88" s="24" t="s">
        <v>736</v>
      </c>
      <c r="N88" s="26"/>
      <c r="O88" s="24" t="s">
        <v>35</v>
      </c>
      <c r="P88" s="27">
        <v>-171.93</v>
      </c>
      <c r="Q88" s="27">
        <f>ROUND(Q87+P88,5)</f>
        <v>-432.69</v>
      </c>
    </row>
    <row r="89" spans="1:17" x14ac:dyDescent="0.25">
      <c r="A89" s="28"/>
      <c r="B89" s="28"/>
      <c r="C89" s="28" t="s">
        <v>401</v>
      </c>
      <c r="D89" s="28"/>
      <c r="E89" s="28"/>
      <c r="F89" s="28"/>
      <c r="G89" s="28"/>
      <c r="H89" s="28"/>
      <c r="I89" s="29"/>
      <c r="J89" s="28"/>
      <c r="K89" s="28"/>
      <c r="L89" s="28"/>
      <c r="M89" s="28"/>
      <c r="N89" s="28"/>
      <c r="O89" s="28"/>
      <c r="P89" s="2">
        <f>ROUND(SUM(P83:P88),5)</f>
        <v>-432.69</v>
      </c>
      <c r="Q89" s="2">
        <f>Q88</f>
        <v>-432.69</v>
      </c>
    </row>
    <row r="90" spans="1:17" x14ac:dyDescent="0.25">
      <c r="A90" s="1"/>
      <c r="B90" s="1"/>
      <c r="C90" s="1" t="s">
        <v>124</v>
      </c>
      <c r="D90" s="1"/>
      <c r="E90" s="1"/>
      <c r="F90" s="1"/>
      <c r="G90" s="1"/>
      <c r="H90" s="1"/>
      <c r="I90" s="22"/>
      <c r="J90" s="1"/>
      <c r="K90" s="1"/>
      <c r="L90" s="1"/>
      <c r="M90" s="1"/>
      <c r="N90" s="1"/>
      <c r="O90" s="1"/>
      <c r="P90" s="23"/>
      <c r="Q90" s="23"/>
    </row>
    <row r="91" spans="1:17" ht="15.75" thickBot="1" x14ac:dyDescent="0.3">
      <c r="A91" s="21"/>
      <c r="B91" s="21"/>
      <c r="C91" s="21"/>
      <c r="D91" s="21"/>
      <c r="E91" s="21"/>
      <c r="F91" s="21"/>
      <c r="G91" s="24"/>
      <c r="H91" s="24" t="s">
        <v>470</v>
      </c>
      <c r="I91" s="25">
        <v>45397</v>
      </c>
      <c r="J91" s="24"/>
      <c r="K91" s="24" t="s">
        <v>528</v>
      </c>
      <c r="L91" s="24" t="s">
        <v>622</v>
      </c>
      <c r="M91" s="24" t="s">
        <v>736</v>
      </c>
      <c r="N91" s="26"/>
      <c r="O91" s="24" t="s">
        <v>38</v>
      </c>
      <c r="P91" s="27">
        <v>-132.53</v>
      </c>
      <c r="Q91" s="27">
        <f>ROUND(Q90+P91,5)</f>
        <v>-132.53</v>
      </c>
    </row>
    <row r="92" spans="1:17" x14ac:dyDescent="0.25">
      <c r="A92" s="28"/>
      <c r="B92" s="28"/>
      <c r="C92" s="28" t="s">
        <v>402</v>
      </c>
      <c r="D92" s="28"/>
      <c r="E92" s="28"/>
      <c r="F92" s="28"/>
      <c r="G92" s="28"/>
      <c r="H92" s="28"/>
      <c r="I92" s="29"/>
      <c r="J92" s="28"/>
      <c r="K92" s="28"/>
      <c r="L92" s="28"/>
      <c r="M92" s="28"/>
      <c r="N92" s="28"/>
      <c r="O92" s="28"/>
      <c r="P92" s="2">
        <f>ROUND(SUM(P90:P91),5)</f>
        <v>-132.53</v>
      </c>
      <c r="Q92" s="2">
        <f>Q91</f>
        <v>-132.53</v>
      </c>
    </row>
    <row r="93" spans="1:17" x14ac:dyDescent="0.25">
      <c r="A93" s="1"/>
      <c r="B93" s="1"/>
      <c r="C93" s="1" t="s">
        <v>130</v>
      </c>
      <c r="D93" s="1"/>
      <c r="E93" s="1"/>
      <c r="F93" s="1"/>
      <c r="G93" s="1"/>
      <c r="H93" s="1"/>
      <c r="I93" s="22"/>
      <c r="J93" s="1"/>
      <c r="K93" s="1"/>
      <c r="L93" s="1"/>
      <c r="M93" s="1"/>
      <c r="N93" s="1"/>
      <c r="O93" s="1"/>
      <c r="P93" s="23"/>
      <c r="Q93" s="23"/>
    </row>
    <row r="94" spans="1:17" x14ac:dyDescent="0.25">
      <c r="A94" s="1"/>
      <c r="B94" s="1"/>
      <c r="C94" s="1"/>
      <c r="D94" s="1" t="s">
        <v>131</v>
      </c>
      <c r="E94" s="1"/>
      <c r="F94" s="1"/>
      <c r="G94" s="1"/>
      <c r="H94" s="1"/>
      <c r="I94" s="22"/>
      <c r="J94" s="1"/>
      <c r="K94" s="1"/>
      <c r="L94" s="1"/>
      <c r="M94" s="1"/>
      <c r="N94" s="1"/>
      <c r="O94" s="1"/>
      <c r="P94" s="23"/>
      <c r="Q94" s="23"/>
    </row>
    <row r="95" spans="1:17" x14ac:dyDescent="0.25">
      <c r="A95" s="24"/>
      <c r="B95" s="24"/>
      <c r="C95" s="24"/>
      <c r="D95" s="24"/>
      <c r="E95" s="24"/>
      <c r="F95" s="24"/>
      <c r="G95" s="24"/>
      <c r="H95" s="24" t="s">
        <v>468</v>
      </c>
      <c r="I95" s="25">
        <v>45412</v>
      </c>
      <c r="J95" s="24"/>
      <c r="K95" s="24"/>
      <c r="L95" s="24" t="s">
        <v>623</v>
      </c>
      <c r="M95" s="24" t="s">
        <v>736</v>
      </c>
      <c r="N95" s="26"/>
      <c r="O95" s="24" t="s">
        <v>11</v>
      </c>
      <c r="P95" s="30">
        <v>-565.69000000000005</v>
      </c>
      <c r="Q95" s="30">
        <f>ROUND(Q94+P95,5)</f>
        <v>-565.69000000000005</v>
      </c>
    </row>
    <row r="96" spans="1:17" x14ac:dyDescent="0.25">
      <c r="A96" s="24"/>
      <c r="B96" s="24"/>
      <c r="C96" s="24"/>
      <c r="D96" s="24"/>
      <c r="E96" s="24"/>
      <c r="F96" s="24"/>
      <c r="G96" s="24"/>
      <c r="H96" s="24" t="s">
        <v>468</v>
      </c>
      <c r="I96" s="25">
        <v>45412</v>
      </c>
      <c r="J96" s="24"/>
      <c r="K96" s="24"/>
      <c r="L96" s="24" t="s">
        <v>623</v>
      </c>
      <c r="M96" s="24" t="s">
        <v>736</v>
      </c>
      <c r="N96" s="26"/>
      <c r="O96" s="24" t="s">
        <v>11</v>
      </c>
      <c r="P96" s="30">
        <v>-33.71</v>
      </c>
      <c r="Q96" s="30">
        <f>ROUND(Q95+P96,5)</f>
        <v>-599.4</v>
      </c>
    </row>
    <row r="97" spans="1:17" x14ac:dyDescent="0.25">
      <c r="A97" s="24"/>
      <c r="B97" s="24"/>
      <c r="C97" s="24"/>
      <c r="D97" s="24"/>
      <c r="E97" s="24"/>
      <c r="F97" s="24"/>
      <c r="G97" s="24"/>
      <c r="H97" s="24" t="s">
        <v>468</v>
      </c>
      <c r="I97" s="25">
        <v>45412</v>
      </c>
      <c r="J97" s="24"/>
      <c r="K97" s="24"/>
      <c r="L97" s="24" t="s">
        <v>623</v>
      </c>
      <c r="M97" s="24" t="s">
        <v>736</v>
      </c>
      <c r="N97" s="26"/>
      <c r="O97" s="24" t="s">
        <v>11</v>
      </c>
      <c r="P97" s="30">
        <v>-6370.76</v>
      </c>
      <c r="Q97" s="30">
        <f>ROUND(Q96+P97,5)</f>
        <v>-6970.16</v>
      </c>
    </row>
    <row r="98" spans="1:17" ht="15.75" thickBot="1" x14ac:dyDescent="0.3">
      <c r="A98" s="24"/>
      <c r="B98" s="24"/>
      <c r="C98" s="24"/>
      <c r="D98" s="24"/>
      <c r="E98" s="24"/>
      <c r="F98" s="24"/>
      <c r="G98" s="24"/>
      <c r="H98" s="24" t="s">
        <v>468</v>
      </c>
      <c r="I98" s="25">
        <v>45412</v>
      </c>
      <c r="J98" s="24"/>
      <c r="K98" s="24"/>
      <c r="L98" s="24" t="s">
        <v>623</v>
      </c>
      <c r="M98" s="24" t="s">
        <v>736</v>
      </c>
      <c r="N98" s="26"/>
      <c r="O98" s="24" t="s">
        <v>11</v>
      </c>
      <c r="P98" s="30">
        <v>0.51</v>
      </c>
      <c r="Q98" s="30">
        <f>ROUND(Q97+P98,5)</f>
        <v>-6969.65</v>
      </c>
    </row>
    <row r="99" spans="1:17" ht="15.75" thickBot="1" x14ac:dyDescent="0.3">
      <c r="A99" s="28"/>
      <c r="B99" s="28"/>
      <c r="C99" s="28"/>
      <c r="D99" s="28" t="s">
        <v>403</v>
      </c>
      <c r="E99" s="28"/>
      <c r="F99" s="28"/>
      <c r="G99" s="28"/>
      <c r="H99" s="28"/>
      <c r="I99" s="29"/>
      <c r="J99" s="28"/>
      <c r="K99" s="28"/>
      <c r="L99" s="28"/>
      <c r="M99" s="28"/>
      <c r="N99" s="28"/>
      <c r="O99" s="28"/>
      <c r="P99" s="3">
        <f>ROUND(SUM(P94:P98),5)</f>
        <v>-6969.65</v>
      </c>
      <c r="Q99" s="3">
        <f>Q98</f>
        <v>-6969.65</v>
      </c>
    </row>
    <row r="100" spans="1:17" x14ac:dyDescent="0.25">
      <c r="A100" s="28"/>
      <c r="B100" s="28"/>
      <c r="C100" s="28" t="s">
        <v>134</v>
      </c>
      <c r="D100" s="28"/>
      <c r="E100" s="28"/>
      <c r="F100" s="28"/>
      <c r="G100" s="28"/>
      <c r="H100" s="28"/>
      <c r="I100" s="29"/>
      <c r="J100" s="28"/>
      <c r="K100" s="28"/>
      <c r="L100" s="28"/>
      <c r="M100" s="28"/>
      <c r="N100" s="28"/>
      <c r="O100" s="28"/>
      <c r="P100" s="2">
        <f>P99</f>
        <v>-6969.65</v>
      </c>
      <c r="Q100" s="2">
        <f>Q99</f>
        <v>-6969.65</v>
      </c>
    </row>
    <row r="101" spans="1:17" x14ac:dyDescent="0.25">
      <c r="A101" s="1"/>
      <c r="B101" s="1"/>
      <c r="C101" s="1" t="s">
        <v>135</v>
      </c>
      <c r="D101" s="1"/>
      <c r="E101" s="1"/>
      <c r="F101" s="1"/>
      <c r="G101" s="1"/>
      <c r="H101" s="1"/>
      <c r="I101" s="22"/>
      <c r="J101" s="1"/>
      <c r="K101" s="1"/>
      <c r="L101" s="1"/>
      <c r="M101" s="1"/>
      <c r="N101" s="1"/>
      <c r="O101" s="1"/>
      <c r="P101" s="23"/>
      <c r="Q101" s="23"/>
    </row>
    <row r="102" spans="1:17" x14ac:dyDescent="0.25">
      <c r="A102" s="1"/>
      <c r="B102" s="1"/>
      <c r="C102" s="1"/>
      <c r="D102" s="1" t="s">
        <v>138</v>
      </c>
      <c r="E102" s="1"/>
      <c r="F102" s="1"/>
      <c r="G102" s="1"/>
      <c r="H102" s="1"/>
      <c r="I102" s="22"/>
      <c r="J102" s="1"/>
      <c r="K102" s="1"/>
      <c r="L102" s="1"/>
      <c r="M102" s="1"/>
      <c r="N102" s="1"/>
      <c r="O102" s="1"/>
      <c r="P102" s="23"/>
      <c r="Q102" s="23"/>
    </row>
    <row r="103" spans="1:17" ht="15.75" thickBot="1" x14ac:dyDescent="0.3">
      <c r="A103" s="21"/>
      <c r="B103" s="21"/>
      <c r="C103" s="21"/>
      <c r="D103" s="21"/>
      <c r="E103" s="21"/>
      <c r="F103" s="21"/>
      <c r="G103" s="24"/>
      <c r="H103" s="24" t="s">
        <v>469</v>
      </c>
      <c r="I103" s="25">
        <v>45411</v>
      </c>
      <c r="J103" s="24" t="s">
        <v>482</v>
      </c>
      <c r="K103" s="24" t="s">
        <v>529</v>
      </c>
      <c r="L103" s="24" t="s">
        <v>624</v>
      </c>
      <c r="M103" s="24" t="s">
        <v>736</v>
      </c>
      <c r="N103" s="26"/>
      <c r="O103" s="24" t="s">
        <v>35</v>
      </c>
      <c r="P103" s="27">
        <v>-682</v>
      </c>
      <c r="Q103" s="27">
        <f>ROUND(Q102+P103,5)</f>
        <v>-682</v>
      </c>
    </row>
    <row r="104" spans="1:17" x14ac:dyDescent="0.25">
      <c r="A104" s="28"/>
      <c r="B104" s="28"/>
      <c r="C104" s="28"/>
      <c r="D104" s="28" t="s">
        <v>404</v>
      </c>
      <c r="E104" s="28"/>
      <c r="F104" s="28"/>
      <c r="G104" s="28"/>
      <c r="H104" s="28"/>
      <c r="I104" s="29"/>
      <c r="J104" s="28"/>
      <c r="K104" s="28"/>
      <c r="L104" s="28"/>
      <c r="M104" s="28"/>
      <c r="N104" s="28"/>
      <c r="O104" s="28"/>
      <c r="P104" s="2">
        <f>ROUND(SUM(P102:P103),5)</f>
        <v>-682</v>
      </c>
      <c r="Q104" s="2">
        <f>Q103</f>
        <v>-682</v>
      </c>
    </row>
    <row r="105" spans="1:17" x14ac:dyDescent="0.25">
      <c r="A105" s="1"/>
      <c r="B105" s="1"/>
      <c r="C105" s="1"/>
      <c r="D105" s="1" t="s">
        <v>139</v>
      </c>
      <c r="E105" s="1"/>
      <c r="F105" s="1"/>
      <c r="G105" s="1"/>
      <c r="H105" s="1"/>
      <c r="I105" s="22"/>
      <c r="J105" s="1"/>
      <c r="K105" s="1"/>
      <c r="L105" s="1"/>
      <c r="M105" s="1"/>
      <c r="N105" s="1"/>
      <c r="O105" s="1"/>
      <c r="P105" s="23"/>
      <c r="Q105" s="23"/>
    </row>
    <row r="106" spans="1:17" x14ac:dyDescent="0.25">
      <c r="A106" s="24"/>
      <c r="B106" s="24"/>
      <c r="C106" s="24"/>
      <c r="D106" s="24"/>
      <c r="E106" s="24"/>
      <c r="F106" s="24"/>
      <c r="G106" s="24"/>
      <c r="H106" s="24" t="s">
        <v>469</v>
      </c>
      <c r="I106" s="25">
        <v>45390</v>
      </c>
      <c r="J106" s="24" t="s">
        <v>483</v>
      </c>
      <c r="K106" s="24" t="s">
        <v>530</v>
      </c>
      <c r="L106" s="24" t="s">
        <v>625</v>
      </c>
      <c r="M106" s="24" t="s">
        <v>736</v>
      </c>
      <c r="N106" s="26"/>
      <c r="O106" s="24" t="s">
        <v>35</v>
      </c>
      <c r="P106" s="30">
        <v>-3564</v>
      </c>
      <c r="Q106" s="30">
        <f>ROUND(Q105+P106,5)</f>
        <v>-3564</v>
      </c>
    </row>
    <row r="107" spans="1:17" ht="15.75" thickBot="1" x14ac:dyDescent="0.3">
      <c r="A107" s="24"/>
      <c r="B107" s="24"/>
      <c r="C107" s="24"/>
      <c r="D107" s="24"/>
      <c r="E107" s="24"/>
      <c r="F107" s="24"/>
      <c r="G107" s="24"/>
      <c r="H107" s="24" t="s">
        <v>468</v>
      </c>
      <c r="I107" s="25">
        <v>45391</v>
      </c>
      <c r="J107" s="24" t="s">
        <v>484</v>
      </c>
      <c r="K107" s="24" t="s">
        <v>530</v>
      </c>
      <c r="L107" s="24" t="s">
        <v>626</v>
      </c>
      <c r="M107" s="24" t="s">
        <v>736</v>
      </c>
      <c r="N107" s="26"/>
      <c r="O107" s="24" t="s">
        <v>10</v>
      </c>
      <c r="P107" s="30">
        <v>1072</v>
      </c>
      <c r="Q107" s="30">
        <f>ROUND(Q106+P107,5)</f>
        <v>-2492</v>
      </c>
    </row>
    <row r="108" spans="1:17" ht="15.75" thickBot="1" x14ac:dyDescent="0.3">
      <c r="A108" s="28"/>
      <c r="B108" s="28"/>
      <c r="C108" s="28"/>
      <c r="D108" s="28" t="s">
        <v>405</v>
      </c>
      <c r="E108" s="28"/>
      <c r="F108" s="28"/>
      <c r="G108" s="28"/>
      <c r="H108" s="28"/>
      <c r="I108" s="29"/>
      <c r="J108" s="28"/>
      <c r="K108" s="28"/>
      <c r="L108" s="28"/>
      <c r="M108" s="28"/>
      <c r="N108" s="28"/>
      <c r="O108" s="28"/>
      <c r="P108" s="3">
        <f>ROUND(SUM(P105:P107),5)</f>
        <v>-2492</v>
      </c>
      <c r="Q108" s="3">
        <f>Q107</f>
        <v>-2492</v>
      </c>
    </row>
    <row r="109" spans="1:17" x14ac:dyDescent="0.25">
      <c r="A109" s="28"/>
      <c r="B109" s="28"/>
      <c r="C109" s="28" t="s">
        <v>140</v>
      </c>
      <c r="D109" s="28"/>
      <c r="E109" s="28"/>
      <c r="F109" s="28"/>
      <c r="G109" s="28"/>
      <c r="H109" s="28"/>
      <c r="I109" s="29"/>
      <c r="J109" s="28"/>
      <c r="K109" s="28"/>
      <c r="L109" s="28"/>
      <c r="M109" s="28"/>
      <c r="N109" s="28"/>
      <c r="O109" s="28"/>
      <c r="P109" s="2">
        <f>ROUND(P104+P108,5)</f>
        <v>-3174</v>
      </c>
      <c r="Q109" s="2">
        <f>ROUND(Q104+Q108,5)</f>
        <v>-3174</v>
      </c>
    </row>
    <row r="110" spans="1:17" x14ac:dyDescent="0.25">
      <c r="A110" s="1"/>
      <c r="B110" s="1"/>
      <c r="C110" s="1" t="s">
        <v>141</v>
      </c>
      <c r="D110" s="1"/>
      <c r="E110" s="1"/>
      <c r="F110" s="1"/>
      <c r="G110" s="1"/>
      <c r="H110" s="1"/>
      <c r="I110" s="22"/>
      <c r="J110" s="1"/>
      <c r="K110" s="1"/>
      <c r="L110" s="1"/>
      <c r="M110" s="1"/>
      <c r="N110" s="1"/>
      <c r="O110" s="1"/>
      <c r="P110" s="23"/>
      <c r="Q110" s="23"/>
    </row>
    <row r="111" spans="1:17" x14ac:dyDescent="0.25">
      <c r="A111" s="1"/>
      <c r="B111" s="1"/>
      <c r="C111" s="1"/>
      <c r="D111" s="1" t="s">
        <v>145</v>
      </c>
      <c r="E111" s="1"/>
      <c r="F111" s="1"/>
      <c r="G111" s="1"/>
      <c r="H111" s="1"/>
      <c r="I111" s="22"/>
      <c r="J111" s="1"/>
      <c r="K111" s="1"/>
      <c r="L111" s="1"/>
      <c r="M111" s="1"/>
      <c r="N111" s="1"/>
      <c r="O111" s="1"/>
      <c r="P111" s="23"/>
      <c r="Q111" s="23"/>
    </row>
    <row r="112" spans="1:17" x14ac:dyDescent="0.25">
      <c r="A112" s="24"/>
      <c r="B112" s="24"/>
      <c r="C112" s="24"/>
      <c r="D112" s="24"/>
      <c r="E112" s="24"/>
      <c r="F112" s="24"/>
      <c r="G112" s="24"/>
      <c r="H112" s="24" t="s">
        <v>471</v>
      </c>
      <c r="I112" s="25">
        <v>45391</v>
      </c>
      <c r="J112" s="24"/>
      <c r="K112" s="24" t="s">
        <v>531</v>
      </c>
      <c r="L112" s="24" t="s">
        <v>627</v>
      </c>
      <c r="M112" s="24" t="s">
        <v>736</v>
      </c>
      <c r="N112" s="26"/>
      <c r="O112" s="24" t="s">
        <v>38</v>
      </c>
      <c r="P112" s="30">
        <v>119.88</v>
      </c>
      <c r="Q112" s="30">
        <f>ROUND(Q111+P112,5)</f>
        <v>119.88</v>
      </c>
    </row>
    <row r="113" spans="1:17" ht="15.75" thickBot="1" x14ac:dyDescent="0.3">
      <c r="A113" s="24"/>
      <c r="B113" s="24"/>
      <c r="C113" s="24"/>
      <c r="D113" s="24"/>
      <c r="E113" s="24"/>
      <c r="F113" s="24"/>
      <c r="G113" s="24"/>
      <c r="H113" s="24" t="s">
        <v>470</v>
      </c>
      <c r="I113" s="25">
        <v>45405</v>
      </c>
      <c r="J113" s="24"/>
      <c r="K113" s="24" t="s">
        <v>532</v>
      </c>
      <c r="L113" s="24" t="s">
        <v>628</v>
      </c>
      <c r="M113" s="24" t="s">
        <v>736</v>
      </c>
      <c r="N113" s="26"/>
      <c r="O113" s="24" t="s">
        <v>38</v>
      </c>
      <c r="P113" s="27">
        <v>-119.99</v>
      </c>
      <c r="Q113" s="27">
        <f>ROUND(Q112+P113,5)</f>
        <v>-0.11</v>
      </c>
    </row>
    <row r="114" spans="1:17" x14ac:dyDescent="0.25">
      <c r="A114" s="28"/>
      <c r="B114" s="28"/>
      <c r="C114" s="28"/>
      <c r="D114" s="28" t="s">
        <v>406</v>
      </c>
      <c r="E114" s="28"/>
      <c r="F114" s="28"/>
      <c r="G114" s="28"/>
      <c r="H114" s="28"/>
      <c r="I114" s="29"/>
      <c r="J114" s="28"/>
      <c r="K114" s="28"/>
      <c r="L114" s="28"/>
      <c r="M114" s="28"/>
      <c r="N114" s="28"/>
      <c r="O114" s="28"/>
      <c r="P114" s="2">
        <f>ROUND(SUM(P111:P113),5)</f>
        <v>-0.11</v>
      </c>
      <c r="Q114" s="2">
        <f>Q113</f>
        <v>-0.11</v>
      </c>
    </row>
    <row r="115" spans="1:17" x14ac:dyDescent="0.25">
      <c r="A115" s="1"/>
      <c r="B115" s="1"/>
      <c r="C115" s="1"/>
      <c r="D115" s="1" t="s">
        <v>146</v>
      </c>
      <c r="E115" s="1"/>
      <c r="F115" s="1"/>
      <c r="G115" s="1"/>
      <c r="H115" s="1"/>
      <c r="I115" s="22"/>
      <c r="J115" s="1"/>
      <c r="K115" s="1"/>
      <c r="L115" s="1"/>
      <c r="M115" s="1"/>
      <c r="N115" s="1"/>
      <c r="O115" s="1"/>
      <c r="P115" s="23"/>
      <c r="Q115" s="23"/>
    </row>
    <row r="116" spans="1:17" ht="15.75" thickBot="1" x14ac:dyDescent="0.3">
      <c r="A116" s="21"/>
      <c r="B116" s="21"/>
      <c r="C116" s="21"/>
      <c r="D116" s="21"/>
      <c r="E116" s="21"/>
      <c r="F116" s="21"/>
      <c r="G116" s="24"/>
      <c r="H116" s="24" t="s">
        <v>469</v>
      </c>
      <c r="I116" s="25">
        <v>45383</v>
      </c>
      <c r="J116" s="24" t="s">
        <v>485</v>
      </c>
      <c r="K116" s="24" t="s">
        <v>533</v>
      </c>
      <c r="L116" s="24" t="s">
        <v>486</v>
      </c>
      <c r="M116" s="24" t="s">
        <v>736</v>
      </c>
      <c r="N116" s="26"/>
      <c r="O116" s="24" t="s">
        <v>35</v>
      </c>
      <c r="P116" s="27">
        <v>-126</v>
      </c>
      <c r="Q116" s="27">
        <f>ROUND(Q115+P116,5)</f>
        <v>-126</v>
      </c>
    </row>
    <row r="117" spans="1:17" x14ac:dyDescent="0.25">
      <c r="A117" s="28"/>
      <c r="B117" s="28"/>
      <c r="C117" s="28"/>
      <c r="D117" s="28" t="s">
        <v>407</v>
      </c>
      <c r="E117" s="28"/>
      <c r="F117" s="28"/>
      <c r="G117" s="28"/>
      <c r="H117" s="28"/>
      <c r="I117" s="29"/>
      <c r="J117" s="28"/>
      <c r="K117" s="28"/>
      <c r="L117" s="28"/>
      <c r="M117" s="28"/>
      <c r="N117" s="28"/>
      <c r="O117" s="28"/>
      <c r="P117" s="2">
        <f>ROUND(SUM(P115:P116),5)</f>
        <v>-126</v>
      </c>
      <c r="Q117" s="2">
        <f>Q116</f>
        <v>-126</v>
      </c>
    </row>
    <row r="118" spans="1:17" x14ac:dyDescent="0.25">
      <c r="A118" s="1"/>
      <c r="B118" s="1"/>
      <c r="C118" s="1"/>
      <c r="D118" s="1" t="s">
        <v>148</v>
      </c>
      <c r="E118" s="1"/>
      <c r="F118" s="1"/>
      <c r="G118" s="1"/>
      <c r="H118" s="1"/>
      <c r="I118" s="22"/>
      <c r="J118" s="1"/>
      <c r="K118" s="1"/>
      <c r="L118" s="1"/>
      <c r="M118" s="1"/>
      <c r="N118" s="1"/>
      <c r="O118" s="1"/>
      <c r="P118" s="23"/>
      <c r="Q118" s="23"/>
    </row>
    <row r="119" spans="1:17" ht="15.75" thickBot="1" x14ac:dyDescent="0.3">
      <c r="A119" s="21"/>
      <c r="B119" s="21"/>
      <c r="C119" s="21"/>
      <c r="D119" s="21"/>
      <c r="E119" s="21"/>
      <c r="F119" s="21"/>
      <c r="G119" s="24"/>
      <c r="H119" s="24" t="s">
        <v>469</v>
      </c>
      <c r="I119" s="25">
        <v>45394</v>
      </c>
      <c r="J119" s="24" t="s">
        <v>486</v>
      </c>
      <c r="K119" s="24" t="s">
        <v>534</v>
      </c>
      <c r="L119" s="24" t="s">
        <v>486</v>
      </c>
      <c r="M119" s="24" t="s">
        <v>736</v>
      </c>
      <c r="N119" s="26"/>
      <c r="O119" s="24" t="s">
        <v>35</v>
      </c>
      <c r="P119" s="27">
        <v>-50</v>
      </c>
      <c r="Q119" s="27">
        <f>ROUND(Q118+P119,5)</f>
        <v>-50</v>
      </c>
    </row>
    <row r="120" spans="1:17" x14ac:dyDescent="0.25">
      <c r="A120" s="28"/>
      <c r="B120" s="28"/>
      <c r="C120" s="28"/>
      <c r="D120" s="28" t="s">
        <v>408</v>
      </c>
      <c r="E120" s="28"/>
      <c r="F120" s="28"/>
      <c r="G120" s="28"/>
      <c r="H120" s="28"/>
      <c r="I120" s="29"/>
      <c r="J120" s="28"/>
      <c r="K120" s="28"/>
      <c r="L120" s="28"/>
      <c r="M120" s="28"/>
      <c r="N120" s="28"/>
      <c r="O120" s="28"/>
      <c r="P120" s="2">
        <f>ROUND(SUM(P118:P119),5)</f>
        <v>-50</v>
      </c>
      <c r="Q120" s="2">
        <f>Q119</f>
        <v>-50</v>
      </c>
    </row>
    <row r="121" spans="1:17" x14ac:dyDescent="0.25">
      <c r="A121" s="1"/>
      <c r="B121" s="1"/>
      <c r="C121" s="1"/>
      <c r="D121" s="1" t="s">
        <v>149</v>
      </c>
      <c r="E121" s="1"/>
      <c r="F121" s="1"/>
      <c r="G121" s="1"/>
      <c r="H121" s="1"/>
      <c r="I121" s="22"/>
      <c r="J121" s="1"/>
      <c r="K121" s="1"/>
      <c r="L121" s="1"/>
      <c r="M121" s="1"/>
      <c r="N121" s="1"/>
      <c r="O121" s="1"/>
      <c r="P121" s="23"/>
      <c r="Q121" s="23"/>
    </row>
    <row r="122" spans="1:17" x14ac:dyDescent="0.25">
      <c r="A122" s="24"/>
      <c r="B122" s="24"/>
      <c r="C122" s="24"/>
      <c r="D122" s="24"/>
      <c r="E122" s="24"/>
      <c r="F122" s="24"/>
      <c r="G122" s="24"/>
      <c r="H122" s="24" t="s">
        <v>470</v>
      </c>
      <c r="I122" s="25">
        <v>45390</v>
      </c>
      <c r="J122" s="24"/>
      <c r="K122" s="24" t="s">
        <v>535</v>
      </c>
      <c r="L122" s="24" t="s">
        <v>629</v>
      </c>
      <c r="M122" s="24" t="s">
        <v>736</v>
      </c>
      <c r="N122" s="26"/>
      <c r="O122" s="24" t="s">
        <v>38</v>
      </c>
      <c r="P122" s="30">
        <v>-250</v>
      </c>
      <c r="Q122" s="30">
        <f>ROUND(Q121+P122,5)</f>
        <v>-250</v>
      </c>
    </row>
    <row r="123" spans="1:17" x14ac:dyDescent="0.25">
      <c r="A123" s="24"/>
      <c r="B123" s="24"/>
      <c r="C123" s="24"/>
      <c r="D123" s="24"/>
      <c r="E123" s="24"/>
      <c r="F123" s="24"/>
      <c r="G123" s="24"/>
      <c r="H123" s="24" t="s">
        <v>470</v>
      </c>
      <c r="I123" s="25">
        <v>45390</v>
      </c>
      <c r="J123" s="24"/>
      <c r="K123" s="24" t="s">
        <v>535</v>
      </c>
      <c r="L123" s="24" t="s">
        <v>630</v>
      </c>
      <c r="M123" s="24" t="s">
        <v>736</v>
      </c>
      <c r="N123" s="26"/>
      <c r="O123" s="24" t="s">
        <v>38</v>
      </c>
      <c r="P123" s="30">
        <v>-21</v>
      </c>
      <c r="Q123" s="30">
        <f>ROUND(Q122+P123,5)</f>
        <v>-271</v>
      </c>
    </row>
    <row r="124" spans="1:17" ht="15.75" thickBot="1" x14ac:dyDescent="0.3">
      <c r="A124" s="24"/>
      <c r="B124" s="24"/>
      <c r="C124" s="24"/>
      <c r="D124" s="24"/>
      <c r="E124" s="24"/>
      <c r="F124" s="24"/>
      <c r="G124" s="24"/>
      <c r="H124" s="24" t="s">
        <v>470</v>
      </c>
      <c r="I124" s="25">
        <v>45397</v>
      </c>
      <c r="J124" s="24"/>
      <c r="K124" s="24" t="s">
        <v>536</v>
      </c>
      <c r="L124" s="24" t="s">
        <v>631</v>
      </c>
      <c r="M124" s="24" t="s">
        <v>736</v>
      </c>
      <c r="N124" s="26"/>
      <c r="O124" s="24" t="s">
        <v>38</v>
      </c>
      <c r="P124" s="30">
        <v>-195</v>
      </c>
      <c r="Q124" s="30">
        <f>ROUND(Q123+P124,5)</f>
        <v>-466</v>
      </c>
    </row>
    <row r="125" spans="1:17" ht="15.75" thickBot="1" x14ac:dyDescent="0.3">
      <c r="A125" s="28"/>
      <c r="B125" s="28"/>
      <c r="C125" s="28"/>
      <c r="D125" s="28" t="s">
        <v>409</v>
      </c>
      <c r="E125" s="28"/>
      <c r="F125" s="28"/>
      <c r="G125" s="28"/>
      <c r="H125" s="28"/>
      <c r="I125" s="29"/>
      <c r="J125" s="28"/>
      <c r="K125" s="28"/>
      <c r="L125" s="28"/>
      <c r="M125" s="28"/>
      <c r="N125" s="28"/>
      <c r="O125" s="28"/>
      <c r="P125" s="3">
        <f>ROUND(SUM(P121:P124),5)</f>
        <v>-466</v>
      </c>
      <c r="Q125" s="3">
        <f>Q124</f>
        <v>-466</v>
      </c>
    </row>
    <row r="126" spans="1:17" x14ac:dyDescent="0.25">
      <c r="A126" s="28"/>
      <c r="B126" s="28"/>
      <c r="C126" s="28" t="s">
        <v>150</v>
      </c>
      <c r="D126" s="28"/>
      <c r="E126" s="28"/>
      <c r="F126" s="28"/>
      <c r="G126" s="28"/>
      <c r="H126" s="28"/>
      <c r="I126" s="29"/>
      <c r="J126" s="28"/>
      <c r="K126" s="28"/>
      <c r="L126" s="28"/>
      <c r="M126" s="28"/>
      <c r="N126" s="28"/>
      <c r="O126" s="28"/>
      <c r="P126" s="2">
        <f>ROUND(P114+P117+P120+P125,5)</f>
        <v>-642.11</v>
      </c>
      <c r="Q126" s="2">
        <f>ROUND(Q114+Q117+Q120+Q125,5)</f>
        <v>-642.11</v>
      </c>
    </row>
    <row r="127" spans="1:17" x14ac:dyDescent="0.25">
      <c r="A127" s="1"/>
      <c r="B127" s="1"/>
      <c r="C127" s="1" t="s">
        <v>151</v>
      </c>
      <c r="D127" s="1"/>
      <c r="E127" s="1"/>
      <c r="F127" s="1"/>
      <c r="G127" s="1"/>
      <c r="H127" s="1"/>
      <c r="I127" s="22"/>
      <c r="J127" s="1"/>
      <c r="K127" s="1"/>
      <c r="L127" s="1"/>
      <c r="M127" s="1"/>
      <c r="N127" s="1"/>
      <c r="O127" s="1"/>
      <c r="P127" s="23"/>
      <c r="Q127" s="23"/>
    </row>
    <row r="128" spans="1:17" x14ac:dyDescent="0.25">
      <c r="A128" s="1"/>
      <c r="B128" s="1"/>
      <c r="C128" s="1"/>
      <c r="D128" s="1" t="s">
        <v>152</v>
      </c>
      <c r="E128" s="1"/>
      <c r="F128" s="1"/>
      <c r="G128" s="1"/>
      <c r="H128" s="1"/>
      <c r="I128" s="22"/>
      <c r="J128" s="1"/>
      <c r="K128" s="1"/>
      <c r="L128" s="1"/>
      <c r="M128" s="1"/>
      <c r="N128" s="1"/>
      <c r="O128" s="1"/>
      <c r="P128" s="23"/>
      <c r="Q128" s="23"/>
    </row>
    <row r="129" spans="1:17" x14ac:dyDescent="0.25">
      <c r="A129" s="1"/>
      <c r="B129" s="1"/>
      <c r="C129" s="1"/>
      <c r="D129" s="1"/>
      <c r="E129" s="1" t="s">
        <v>153</v>
      </c>
      <c r="F129" s="1"/>
      <c r="G129" s="1"/>
      <c r="H129" s="1"/>
      <c r="I129" s="22"/>
      <c r="J129" s="1"/>
      <c r="K129" s="1"/>
      <c r="L129" s="1"/>
      <c r="M129" s="1"/>
      <c r="N129" s="1"/>
      <c r="O129" s="1"/>
      <c r="P129" s="23"/>
      <c r="Q129" s="23"/>
    </row>
    <row r="130" spans="1:17" x14ac:dyDescent="0.25">
      <c r="A130" s="24"/>
      <c r="B130" s="24"/>
      <c r="C130" s="24"/>
      <c r="D130" s="24"/>
      <c r="E130" s="24"/>
      <c r="F130" s="24"/>
      <c r="G130" s="24"/>
      <c r="H130" s="24" t="s">
        <v>472</v>
      </c>
      <c r="I130" s="25">
        <v>45412</v>
      </c>
      <c r="J130" s="24" t="s">
        <v>487</v>
      </c>
      <c r="K130" s="24" t="s">
        <v>537</v>
      </c>
      <c r="L130" s="24" t="s">
        <v>632</v>
      </c>
      <c r="M130" s="24" t="s">
        <v>736</v>
      </c>
      <c r="N130" s="26"/>
      <c r="O130" s="24" t="s">
        <v>10</v>
      </c>
      <c r="P130" s="30">
        <v>-953.51</v>
      </c>
      <c r="Q130" s="30">
        <f>ROUND(Q129+P130,5)</f>
        <v>-953.51</v>
      </c>
    </row>
    <row r="131" spans="1:17" x14ac:dyDescent="0.25">
      <c r="A131" s="24"/>
      <c r="B131" s="24"/>
      <c r="C131" s="24"/>
      <c r="D131" s="24"/>
      <c r="E131" s="24"/>
      <c r="F131" s="24"/>
      <c r="G131" s="24"/>
      <c r="H131" s="24" t="s">
        <v>472</v>
      </c>
      <c r="I131" s="25">
        <v>45412</v>
      </c>
      <c r="J131" s="24" t="s">
        <v>488</v>
      </c>
      <c r="K131" s="24" t="s">
        <v>538</v>
      </c>
      <c r="L131" s="24" t="s">
        <v>632</v>
      </c>
      <c r="M131" s="24" t="s">
        <v>736</v>
      </c>
      <c r="N131" s="26"/>
      <c r="O131" s="24" t="s">
        <v>10</v>
      </c>
      <c r="P131" s="30">
        <v>-1352.4</v>
      </c>
      <c r="Q131" s="30">
        <f>ROUND(Q130+P131,5)</f>
        <v>-2305.91</v>
      </c>
    </row>
    <row r="132" spans="1:17" x14ac:dyDescent="0.25">
      <c r="A132" s="24"/>
      <c r="B132" s="24"/>
      <c r="C132" s="24"/>
      <c r="D132" s="24"/>
      <c r="E132" s="24"/>
      <c r="F132" s="24"/>
      <c r="G132" s="24"/>
      <c r="H132" s="24" t="s">
        <v>472</v>
      </c>
      <c r="I132" s="25">
        <v>45412</v>
      </c>
      <c r="J132" s="24" t="s">
        <v>489</v>
      </c>
      <c r="K132" s="24" t="s">
        <v>539</v>
      </c>
      <c r="L132" s="24" t="s">
        <v>632</v>
      </c>
      <c r="M132" s="24" t="s">
        <v>736</v>
      </c>
      <c r="N132" s="26"/>
      <c r="O132" s="24" t="s">
        <v>10</v>
      </c>
      <c r="P132" s="30">
        <v>-1816.2</v>
      </c>
      <c r="Q132" s="30">
        <f>ROUND(Q131+P132,5)</f>
        <v>-4122.1099999999997</v>
      </c>
    </row>
    <row r="133" spans="1:17" ht="15.75" thickBot="1" x14ac:dyDescent="0.3">
      <c r="A133" s="24"/>
      <c r="B133" s="24"/>
      <c r="C133" s="24"/>
      <c r="D133" s="24"/>
      <c r="E133" s="24"/>
      <c r="F133" s="24"/>
      <c r="G133" s="24"/>
      <c r="H133" s="24" t="s">
        <v>472</v>
      </c>
      <c r="I133" s="25">
        <v>45412</v>
      </c>
      <c r="J133" s="24" t="s">
        <v>490</v>
      </c>
      <c r="K133" s="24" t="s">
        <v>540</v>
      </c>
      <c r="L133" s="24" t="s">
        <v>632</v>
      </c>
      <c r="M133" s="24" t="s">
        <v>736</v>
      </c>
      <c r="N133" s="26"/>
      <c r="O133" s="24" t="s">
        <v>10</v>
      </c>
      <c r="P133" s="27">
        <v>-590.27</v>
      </c>
      <c r="Q133" s="27">
        <f>ROUND(Q132+P133,5)</f>
        <v>-4712.38</v>
      </c>
    </row>
    <row r="134" spans="1:17" x14ac:dyDescent="0.25">
      <c r="A134" s="28"/>
      <c r="B134" s="28"/>
      <c r="C134" s="28"/>
      <c r="D134" s="28"/>
      <c r="E134" s="28" t="s">
        <v>410</v>
      </c>
      <c r="F134" s="28"/>
      <c r="G134" s="28"/>
      <c r="H134" s="28"/>
      <c r="I134" s="29"/>
      <c r="J134" s="28"/>
      <c r="K134" s="28"/>
      <c r="L134" s="28"/>
      <c r="M134" s="28"/>
      <c r="N134" s="28"/>
      <c r="O134" s="28"/>
      <c r="P134" s="2">
        <f>ROUND(SUM(P129:P133),5)</f>
        <v>-4712.38</v>
      </c>
      <c r="Q134" s="2">
        <f>Q133</f>
        <v>-4712.38</v>
      </c>
    </row>
    <row r="135" spans="1:17" x14ac:dyDescent="0.25">
      <c r="A135" s="1"/>
      <c r="B135" s="1"/>
      <c r="C135" s="1"/>
      <c r="D135" s="1"/>
      <c r="E135" s="1" t="s">
        <v>154</v>
      </c>
      <c r="F135" s="1"/>
      <c r="G135" s="1"/>
      <c r="H135" s="1"/>
      <c r="I135" s="22"/>
      <c r="J135" s="1"/>
      <c r="K135" s="1"/>
      <c r="L135" s="1"/>
      <c r="M135" s="1"/>
      <c r="N135" s="1"/>
      <c r="O135" s="1"/>
      <c r="P135" s="23"/>
      <c r="Q135" s="23"/>
    </row>
    <row r="136" spans="1:17" x14ac:dyDescent="0.25">
      <c r="A136" s="1"/>
      <c r="B136" s="1"/>
      <c r="C136" s="1"/>
      <c r="D136" s="1"/>
      <c r="E136" s="1"/>
      <c r="F136" s="1" t="s">
        <v>155</v>
      </c>
      <c r="G136" s="1"/>
      <c r="H136" s="1"/>
      <c r="I136" s="22"/>
      <c r="J136" s="1"/>
      <c r="K136" s="1"/>
      <c r="L136" s="1"/>
      <c r="M136" s="1"/>
      <c r="N136" s="1"/>
      <c r="O136" s="1"/>
      <c r="P136" s="23"/>
      <c r="Q136" s="23"/>
    </row>
    <row r="137" spans="1:17" x14ac:dyDescent="0.25">
      <c r="A137" s="24"/>
      <c r="B137" s="24"/>
      <c r="C137" s="24"/>
      <c r="D137" s="24"/>
      <c r="E137" s="24"/>
      <c r="F137" s="24"/>
      <c r="G137" s="24"/>
      <c r="H137" s="24" t="s">
        <v>472</v>
      </c>
      <c r="I137" s="25">
        <v>45412</v>
      </c>
      <c r="J137" s="24" t="s">
        <v>491</v>
      </c>
      <c r="K137" s="24" t="s">
        <v>541</v>
      </c>
      <c r="L137" s="24" t="s">
        <v>632</v>
      </c>
      <c r="M137" s="24" t="s">
        <v>736</v>
      </c>
      <c r="N137" s="26"/>
      <c r="O137" s="24" t="s">
        <v>10</v>
      </c>
      <c r="P137" s="30">
        <v>-11166.67</v>
      </c>
      <c r="Q137" s="30">
        <f>ROUND(Q136+P137,5)</f>
        <v>-11166.67</v>
      </c>
    </row>
    <row r="138" spans="1:17" x14ac:dyDescent="0.25">
      <c r="A138" s="24"/>
      <c r="B138" s="24"/>
      <c r="C138" s="24"/>
      <c r="D138" s="24"/>
      <c r="E138" s="24"/>
      <c r="F138" s="24"/>
      <c r="G138" s="24"/>
      <c r="H138" s="24" t="s">
        <v>472</v>
      </c>
      <c r="I138" s="25">
        <v>45412</v>
      </c>
      <c r="J138" s="24" t="s">
        <v>491</v>
      </c>
      <c r="K138" s="24" t="s">
        <v>541</v>
      </c>
      <c r="L138" s="24" t="s">
        <v>632</v>
      </c>
      <c r="M138" s="24" t="s">
        <v>736</v>
      </c>
      <c r="N138" s="26"/>
      <c r="O138" s="24" t="s">
        <v>10</v>
      </c>
      <c r="P138" s="30">
        <v>0</v>
      </c>
      <c r="Q138" s="30">
        <f>ROUND(Q137+P138,5)</f>
        <v>-11166.67</v>
      </c>
    </row>
    <row r="139" spans="1:17" x14ac:dyDescent="0.25">
      <c r="A139" s="24"/>
      <c r="B139" s="24"/>
      <c r="C139" s="24"/>
      <c r="D139" s="24"/>
      <c r="E139" s="24"/>
      <c r="F139" s="24"/>
      <c r="G139" s="24"/>
      <c r="H139" s="24" t="s">
        <v>472</v>
      </c>
      <c r="I139" s="25">
        <v>45412</v>
      </c>
      <c r="J139" s="24" t="s">
        <v>491</v>
      </c>
      <c r="K139" s="24" t="s">
        <v>541</v>
      </c>
      <c r="L139" s="24" t="s">
        <v>632</v>
      </c>
      <c r="M139" s="24" t="s">
        <v>736</v>
      </c>
      <c r="N139" s="26"/>
      <c r="O139" s="24" t="s">
        <v>10</v>
      </c>
      <c r="P139" s="30">
        <v>0</v>
      </c>
      <c r="Q139" s="30">
        <f>ROUND(Q138+P139,5)</f>
        <v>-11166.67</v>
      </c>
    </row>
    <row r="140" spans="1:17" ht="15.75" thickBot="1" x14ac:dyDescent="0.3">
      <c r="A140" s="24"/>
      <c r="B140" s="24"/>
      <c r="C140" s="24"/>
      <c r="D140" s="24"/>
      <c r="E140" s="24"/>
      <c r="F140" s="24"/>
      <c r="G140" s="24"/>
      <c r="H140" s="24" t="s">
        <v>472</v>
      </c>
      <c r="I140" s="25">
        <v>45412</v>
      </c>
      <c r="J140" s="24" t="s">
        <v>491</v>
      </c>
      <c r="K140" s="24" t="s">
        <v>541</v>
      </c>
      <c r="L140" s="24" t="s">
        <v>632</v>
      </c>
      <c r="M140" s="24" t="s">
        <v>736</v>
      </c>
      <c r="N140" s="26"/>
      <c r="O140" s="24" t="s">
        <v>10</v>
      </c>
      <c r="P140" s="30">
        <v>0</v>
      </c>
      <c r="Q140" s="30">
        <f>ROUND(Q139+P140,5)</f>
        <v>-11166.67</v>
      </c>
    </row>
    <row r="141" spans="1:17" ht="15.75" thickBot="1" x14ac:dyDescent="0.3">
      <c r="A141" s="28"/>
      <c r="B141" s="28"/>
      <c r="C141" s="28"/>
      <c r="D141" s="28"/>
      <c r="E141" s="28"/>
      <c r="F141" s="28" t="s">
        <v>411</v>
      </c>
      <c r="G141" s="28"/>
      <c r="H141" s="28"/>
      <c r="I141" s="29"/>
      <c r="J141" s="28"/>
      <c r="K141" s="28"/>
      <c r="L141" s="28"/>
      <c r="M141" s="28"/>
      <c r="N141" s="28"/>
      <c r="O141" s="28"/>
      <c r="P141" s="3">
        <f>ROUND(SUM(P136:P140),5)</f>
        <v>-11166.67</v>
      </c>
      <c r="Q141" s="3">
        <f>Q140</f>
        <v>-11166.67</v>
      </c>
    </row>
    <row r="142" spans="1:17" x14ac:dyDescent="0.25">
      <c r="A142" s="28"/>
      <c r="B142" s="28"/>
      <c r="C142" s="28"/>
      <c r="D142" s="28"/>
      <c r="E142" s="28" t="s">
        <v>160</v>
      </c>
      <c r="F142" s="28"/>
      <c r="G142" s="28"/>
      <c r="H142" s="28"/>
      <c r="I142" s="29"/>
      <c r="J142" s="28"/>
      <c r="K142" s="28"/>
      <c r="L142" s="28"/>
      <c r="M142" s="28"/>
      <c r="N142" s="28"/>
      <c r="O142" s="28"/>
      <c r="P142" s="2">
        <f>P141</f>
        <v>-11166.67</v>
      </c>
      <c r="Q142" s="2">
        <f>Q141</f>
        <v>-11166.67</v>
      </c>
    </row>
    <row r="143" spans="1:17" x14ac:dyDescent="0.25">
      <c r="A143" s="1"/>
      <c r="B143" s="1"/>
      <c r="C143" s="1"/>
      <c r="D143" s="1"/>
      <c r="E143" s="1" t="s">
        <v>161</v>
      </c>
      <c r="F143" s="1"/>
      <c r="G143" s="1"/>
      <c r="H143" s="1"/>
      <c r="I143" s="22"/>
      <c r="J143" s="1"/>
      <c r="K143" s="1"/>
      <c r="L143" s="1"/>
      <c r="M143" s="1"/>
      <c r="N143" s="1"/>
      <c r="O143" s="1"/>
      <c r="P143" s="23"/>
      <c r="Q143" s="23"/>
    </row>
    <row r="144" spans="1:17" x14ac:dyDescent="0.25">
      <c r="A144" s="24"/>
      <c r="B144" s="24"/>
      <c r="C144" s="24"/>
      <c r="D144" s="24"/>
      <c r="E144" s="24"/>
      <c r="F144" s="24"/>
      <c r="G144" s="24"/>
      <c r="H144" s="24" t="s">
        <v>472</v>
      </c>
      <c r="I144" s="25">
        <v>45412</v>
      </c>
      <c r="J144" s="24" t="s">
        <v>492</v>
      </c>
      <c r="K144" s="24" t="s">
        <v>542</v>
      </c>
      <c r="L144" s="24" t="s">
        <v>632</v>
      </c>
      <c r="M144" s="24" t="s">
        <v>736</v>
      </c>
      <c r="N144" s="26"/>
      <c r="O144" s="24" t="s">
        <v>10</v>
      </c>
      <c r="P144" s="30">
        <v>-7546.81</v>
      </c>
      <c r="Q144" s="30">
        <f t="shared" ref="Q144:Q159" si="2">ROUND(Q143+P144,5)</f>
        <v>-7546.81</v>
      </c>
    </row>
    <row r="145" spans="1:17" x14ac:dyDescent="0.25">
      <c r="A145" s="24"/>
      <c r="B145" s="24"/>
      <c r="C145" s="24"/>
      <c r="D145" s="24"/>
      <c r="E145" s="24"/>
      <c r="F145" s="24"/>
      <c r="G145" s="24"/>
      <c r="H145" s="24" t="s">
        <v>472</v>
      </c>
      <c r="I145" s="25">
        <v>45412</v>
      </c>
      <c r="J145" s="24" t="s">
        <v>492</v>
      </c>
      <c r="K145" s="24" t="s">
        <v>542</v>
      </c>
      <c r="L145" s="24" t="s">
        <v>632</v>
      </c>
      <c r="M145" s="24" t="s">
        <v>736</v>
      </c>
      <c r="N145" s="26"/>
      <c r="O145" s="24" t="s">
        <v>10</v>
      </c>
      <c r="P145" s="30">
        <v>-381.99</v>
      </c>
      <c r="Q145" s="30">
        <f t="shared" si="2"/>
        <v>-7928.8</v>
      </c>
    </row>
    <row r="146" spans="1:17" x14ac:dyDescent="0.25">
      <c r="A146" s="24"/>
      <c r="B146" s="24"/>
      <c r="C146" s="24"/>
      <c r="D146" s="24"/>
      <c r="E146" s="24"/>
      <c r="F146" s="24"/>
      <c r="G146" s="24"/>
      <c r="H146" s="24" t="s">
        <v>472</v>
      </c>
      <c r="I146" s="25">
        <v>45412</v>
      </c>
      <c r="J146" s="24" t="s">
        <v>492</v>
      </c>
      <c r="K146" s="24" t="s">
        <v>542</v>
      </c>
      <c r="L146" s="24" t="s">
        <v>632</v>
      </c>
      <c r="M146" s="24" t="s">
        <v>736</v>
      </c>
      <c r="N146" s="26"/>
      <c r="O146" s="24" t="s">
        <v>10</v>
      </c>
      <c r="P146" s="30">
        <v>0</v>
      </c>
      <c r="Q146" s="30">
        <f t="shared" si="2"/>
        <v>-7928.8</v>
      </c>
    </row>
    <row r="147" spans="1:17" x14ac:dyDescent="0.25">
      <c r="A147" s="24"/>
      <c r="B147" s="24"/>
      <c r="C147" s="24"/>
      <c r="D147" s="24"/>
      <c r="E147" s="24"/>
      <c r="F147" s="24"/>
      <c r="G147" s="24"/>
      <c r="H147" s="24" t="s">
        <v>472</v>
      </c>
      <c r="I147" s="25">
        <v>45412</v>
      </c>
      <c r="J147" s="24" t="s">
        <v>492</v>
      </c>
      <c r="K147" s="24" t="s">
        <v>542</v>
      </c>
      <c r="L147" s="24" t="s">
        <v>632</v>
      </c>
      <c r="M147" s="24" t="s">
        <v>736</v>
      </c>
      <c r="N147" s="26"/>
      <c r="O147" s="24" t="s">
        <v>10</v>
      </c>
      <c r="P147" s="30">
        <v>-1239.42</v>
      </c>
      <c r="Q147" s="30">
        <f t="shared" si="2"/>
        <v>-9168.2199999999993</v>
      </c>
    </row>
    <row r="148" spans="1:17" x14ac:dyDescent="0.25">
      <c r="A148" s="24"/>
      <c r="B148" s="24"/>
      <c r="C148" s="24"/>
      <c r="D148" s="24"/>
      <c r="E148" s="24"/>
      <c r="F148" s="24"/>
      <c r="G148" s="24"/>
      <c r="H148" s="24" t="s">
        <v>472</v>
      </c>
      <c r="I148" s="25">
        <v>45412</v>
      </c>
      <c r="J148" s="24" t="s">
        <v>488</v>
      </c>
      <c r="K148" s="24" t="s">
        <v>538</v>
      </c>
      <c r="L148" s="24" t="s">
        <v>632</v>
      </c>
      <c r="M148" s="24" t="s">
        <v>736</v>
      </c>
      <c r="N148" s="26"/>
      <c r="O148" s="24" t="s">
        <v>10</v>
      </c>
      <c r="P148" s="30">
        <v>0</v>
      </c>
      <c r="Q148" s="30">
        <f t="shared" si="2"/>
        <v>-9168.2199999999993</v>
      </c>
    </row>
    <row r="149" spans="1:17" x14ac:dyDescent="0.25">
      <c r="A149" s="24"/>
      <c r="B149" s="24"/>
      <c r="C149" s="24"/>
      <c r="D149" s="24"/>
      <c r="E149" s="24"/>
      <c r="F149" s="24"/>
      <c r="G149" s="24"/>
      <c r="H149" s="24" t="s">
        <v>472</v>
      </c>
      <c r="I149" s="25">
        <v>45412</v>
      </c>
      <c r="J149" s="24" t="s">
        <v>488</v>
      </c>
      <c r="K149" s="24" t="s">
        <v>538</v>
      </c>
      <c r="L149" s="24" t="s">
        <v>632</v>
      </c>
      <c r="M149" s="24" t="s">
        <v>736</v>
      </c>
      <c r="N149" s="26"/>
      <c r="O149" s="24" t="s">
        <v>10</v>
      </c>
      <c r="P149" s="30">
        <v>0</v>
      </c>
      <c r="Q149" s="30">
        <f t="shared" si="2"/>
        <v>-9168.2199999999993</v>
      </c>
    </row>
    <row r="150" spans="1:17" x14ac:dyDescent="0.25">
      <c r="A150" s="24"/>
      <c r="B150" s="24"/>
      <c r="C150" s="24"/>
      <c r="D150" s="24"/>
      <c r="E150" s="24"/>
      <c r="F150" s="24"/>
      <c r="G150" s="24"/>
      <c r="H150" s="24" t="s">
        <v>472</v>
      </c>
      <c r="I150" s="25">
        <v>45412</v>
      </c>
      <c r="J150" s="24" t="s">
        <v>493</v>
      </c>
      <c r="K150" s="24" t="s">
        <v>543</v>
      </c>
      <c r="L150" s="24" t="s">
        <v>632</v>
      </c>
      <c r="M150" s="24" t="s">
        <v>736</v>
      </c>
      <c r="N150" s="26"/>
      <c r="O150" s="24" t="s">
        <v>10</v>
      </c>
      <c r="P150" s="30">
        <v>-5239.8</v>
      </c>
      <c r="Q150" s="30">
        <f t="shared" si="2"/>
        <v>-14408.02</v>
      </c>
    </row>
    <row r="151" spans="1:17" x14ac:dyDescent="0.25">
      <c r="A151" s="24"/>
      <c r="B151" s="24"/>
      <c r="C151" s="24"/>
      <c r="D151" s="24"/>
      <c r="E151" s="24"/>
      <c r="F151" s="24"/>
      <c r="G151" s="24"/>
      <c r="H151" s="24" t="s">
        <v>472</v>
      </c>
      <c r="I151" s="25">
        <v>45412</v>
      </c>
      <c r="J151" s="24" t="s">
        <v>493</v>
      </c>
      <c r="K151" s="24" t="s">
        <v>543</v>
      </c>
      <c r="L151" s="24" t="s">
        <v>632</v>
      </c>
      <c r="M151" s="24" t="s">
        <v>736</v>
      </c>
      <c r="N151" s="26"/>
      <c r="O151" s="24" t="s">
        <v>10</v>
      </c>
      <c r="P151" s="30">
        <v>-2439.9</v>
      </c>
      <c r="Q151" s="30">
        <f t="shared" si="2"/>
        <v>-16847.919999999998</v>
      </c>
    </row>
    <row r="152" spans="1:17" x14ac:dyDescent="0.25">
      <c r="A152" s="24"/>
      <c r="B152" s="24"/>
      <c r="C152" s="24"/>
      <c r="D152" s="24"/>
      <c r="E152" s="24"/>
      <c r="F152" s="24"/>
      <c r="G152" s="24"/>
      <c r="H152" s="24" t="s">
        <v>472</v>
      </c>
      <c r="I152" s="25">
        <v>45412</v>
      </c>
      <c r="J152" s="24" t="s">
        <v>493</v>
      </c>
      <c r="K152" s="24" t="s">
        <v>543</v>
      </c>
      <c r="L152" s="24" t="s">
        <v>632</v>
      </c>
      <c r="M152" s="24" t="s">
        <v>736</v>
      </c>
      <c r="N152" s="26"/>
      <c r="O152" s="24" t="s">
        <v>10</v>
      </c>
      <c r="P152" s="30">
        <v>0</v>
      </c>
      <c r="Q152" s="30">
        <f t="shared" si="2"/>
        <v>-16847.919999999998</v>
      </c>
    </row>
    <row r="153" spans="1:17" x14ac:dyDescent="0.25">
      <c r="A153" s="24"/>
      <c r="B153" s="24"/>
      <c r="C153" s="24"/>
      <c r="D153" s="24"/>
      <c r="E153" s="24"/>
      <c r="F153" s="24"/>
      <c r="G153" s="24"/>
      <c r="H153" s="24" t="s">
        <v>472</v>
      </c>
      <c r="I153" s="25">
        <v>45412</v>
      </c>
      <c r="J153" s="24" t="s">
        <v>493</v>
      </c>
      <c r="K153" s="24" t="s">
        <v>543</v>
      </c>
      <c r="L153" s="24" t="s">
        <v>632</v>
      </c>
      <c r="M153" s="24" t="s">
        <v>736</v>
      </c>
      <c r="N153" s="26"/>
      <c r="O153" s="24" t="s">
        <v>10</v>
      </c>
      <c r="P153" s="30">
        <v>0</v>
      </c>
      <c r="Q153" s="30">
        <f t="shared" si="2"/>
        <v>-16847.919999999998</v>
      </c>
    </row>
    <row r="154" spans="1:17" x14ac:dyDescent="0.25">
      <c r="A154" s="24"/>
      <c r="B154" s="24"/>
      <c r="C154" s="24"/>
      <c r="D154" s="24"/>
      <c r="E154" s="24"/>
      <c r="F154" s="24"/>
      <c r="G154" s="24"/>
      <c r="H154" s="24" t="s">
        <v>472</v>
      </c>
      <c r="I154" s="25">
        <v>45412</v>
      </c>
      <c r="J154" s="24" t="s">
        <v>493</v>
      </c>
      <c r="K154" s="24" t="s">
        <v>543</v>
      </c>
      <c r="L154" s="24" t="s">
        <v>632</v>
      </c>
      <c r="M154" s="24" t="s">
        <v>736</v>
      </c>
      <c r="N154" s="26"/>
      <c r="O154" s="24" t="s">
        <v>10</v>
      </c>
      <c r="P154" s="30">
        <v>-600.21</v>
      </c>
      <c r="Q154" s="30">
        <f t="shared" si="2"/>
        <v>-17448.13</v>
      </c>
    </row>
    <row r="155" spans="1:17" x14ac:dyDescent="0.25">
      <c r="A155" s="24"/>
      <c r="B155" s="24"/>
      <c r="C155" s="24"/>
      <c r="D155" s="24"/>
      <c r="E155" s="24"/>
      <c r="F155" s="24"/>
      <c r="G155" s="24"/>
      <c r="H155" s="24" t="s">
        <v>472</v>
      </c>
      <c r="I155" s="25">
        <v>45412</v>
      </c>
      <c r="J155" s="24" t="s">
        <v>494</v>
      </c>
      <c r="K155" s="24" t="s">
        <v>544</v>
      </c>
      <c r="L155" s="24" t="s">
        <v>632</v>
      </c>
      <c r="M155" s="24" t="s">
        <v>736</v>
      </c>
      <c r="N155" s="26"/>
      <c r="O155" s="24" t="s">
        <v>10</v>
      </c>
      <c r="P155" s="30">
        <v>-8919.9</v>
      </c>
      <c r="Q155" s="30">
        <f t="shared" si="2"/>
        <v>-26368.03</v>
      </c>
    </row>
    <row r="156" spans="1:17" x14ac:dyDescent="0.25">
      <c r="A156" s="24"/>
      <c r="B156" s="24"/>
      <c r="C156" s="24"/>
      <c r="D156" s="24"/>
      <c r="E156" s="24"/>
      <c r="F156" s="24"/>
      <c r="G156" s="24"/>
      <c r="H156" s="24" t="s">
        <v>472</v>
      </c>
      <c r="I156" s="25">
        <v>45412</v>
      </c>
      <c r="J156" s="24" t="s">
        <v>494</v>
      </c>
      <c r="K156" s="24" t="s">
        <v>544</v>
      </c>
      <c r="L156" s="24" t="s">
        <v>632</v>
      </c>
      <c r="M156" s="24" t="s">
        <v>736</v>
      </c>
      <c r="N156" s="26"/>
      <c r="O156" s="24" t="s">
        <v>10</v>
      </c>
      <c r="P156" s="30">
        <v>0</v>
      </c>
      <c r="Q156" s="30">
        <f t="shared" si="2"/>
        <v>-26368.03</v>
      </c>
    </row>
    <row r="157" spans="1:17" x14ac:dyDescent="0.25">
      <c r="A157" s="24"/>
      <c r="B157" s="24"/>
      <c r="C157" s="24"/>
      <c r="D157" s="24"/>
      <c r="E157" s="24"/>
      <c r="F157" s="24"/>
      <c r="G157" s="24"/>
      <c r="H157" s="24" t="s">
        <v>472</v>
      </c>
      <c r="I157" s="25">
        <v>45412</v>
      </c>
      <c r="J157" s="24" t="s">
        <v>494</v>
      </c>
      <c r="K157" s="24" t="s">
        <v>544</v>
      </c>
      <c r="L157" s="24" t="s">
        <v>632</v>
      </c>
      <c r="M157" s="24" t="s">
        <v>736</v>
      </c>
      <c r="N157" s="26"/>
      <c r="O157" s="24" t="s">
        <v>10</v>
      </c>
      <c r="P157" s="30">
        <v>0</v>
      </c>
      <c r="Q157" s="30">
        <f t="shared" si="2"/>
        <v>-26368.03</v>
      </c>
    </row>
    <row r="158" spans="1:17" x14ac:dyDescent="0.25">
      <c r="A158" s="24"/>
      <c r="B158" s="24"/>
      <c r="C158" s="24"/>
      <c r="D158" s="24"/>
      <c r="E158" s="24"/>
      <c r="F158" s="24"/>
      <c r="G158" s="24"/>
      <c r="H158" s="24" t="s">
        <v>472</v>
      </c>
      <c r="I158" s="25">
        <v>45412</v>
      </c>
      <c r="J158" s="24" t="s">
        <v>494</v>
      </c>
      <c r="K158" s="24" t="s">
        <v>544</v>
      </c>
      <c r="L158" s="24" t="s">
        <v>632</v>
      </c>
      <c r="M158" s="24" t="s">
        <v>736</v>
      </c>
      <c r="N158" s="26"/>
      <c r="O158" s="24" t="s">
        <v>10</v>
      </c>
      <c r="P158" s="30">
        <v>0</v>
      </c>
      <c r="Q158" s="30">
        <f t="shared" si="2"/>
        <v>-26368.03</v>
      </c>
    </row>
    <row r="159" spans="1:17" ht="15.75" thickBot="1" x14ac:dyDescent="0.3">
      <c r="A159" s="24"/>
      <c r="B159" s="24"/>
      <c r="C159" s="24"/>
      <c r="D159" s="24"/>
      <c r="E159" s="24"/>
      <c r="F159" s="24"/>
      <c r="G159" s="24"/>
      <c r="H159" s="24" t="s">
        <v>472</v>
      </c>
      <c r="I159" s="25">
        <v>45412</v>
      </c>
      <c r="J159" s="24" t="s">
        <v>494</v>
      </c>
      <c r="K159" s="24" t="s">
        <v>544</v>
      </c>
      <c r="L159" s="24" t="s">
        <v>632</v>
      </c>
      <c r="M159" s="24" t="s">
        <v>736</v>
      </c>
      <c r="N159" s="26"/>
      <c r="O159" s="24" t="s">
        <v>10</v>
      </c>
      <c r="P159" s="27">
        <v>-1742.98</v>
      </c>
      <c r="Q159" s="27">
        <f t="shared" si="2"/>
        <v>-28111.01</v>
      </c>
    </row>
    <row r="160" spans="1:17" x14ac:dyDescent="0.25">
      <c r="A160" s="28"/>
      <c r="B160" s="28"/>
      <c r="C160" s="28"/>
      <c r="D160" s="28"/>
      <c r="E160" s="28" t="s">
        <v>412</v>
      </c>
      <c r="F160" s="28"/>
      <c r="G160" s="28"/>
      <c r="H160" s="28"/>
      <c r="I160" s="29"/>
      <c r="J160" s="28"/>
      <c r="K160" s="28"/>
      <c r="L160" s="28"/>
      <c r="M160" s="28"/>
      <c r="N160" s="28"/>
      <c r="O160" s="28"/>
      <c r="P160" s="2">
        <f>ROUND(SUM(P143:P159),5)</f>
        <v>-28111.01</v>
      </c>
      <c r="Q160" s="2">
        <f>Q159</f>
        <v>-28111.01</v>
      </c>
    </row>
    <row r="161" spans="1:17" x14ac:dyDescent="0.25">
      <c r="A161" s="1"/>
      <c r="B161" s="1"/>
      <c r="C161" s="1"/>
      <c r="D161" s="1"/>
      <c r="E161" s="1" t="s">
        <v>162</v>
      </c>
      <c r="F161" s="1"/>
      <c r="G161" s="1"/>
      <c r="H161" s="1"/>
      <c r="I161" s="22"/>
      <c r="J161" s="1"/>
      <c r="K161" s="1"/>
      <c r="L161" s="1"/>
      <c r="M161" s="1"/>
      <c r="N161" s="1"/>
      <c r="O161" s="1"/>
      <c r="P161" s="23"/>
      <c r="Q161" s="23"/>
    </row>
    <row r="162" spans="1:17" x14ac:dyDescent="0.25">
      <c r="A162" s="24"/>
      <c r="B162" s="24"/>
      <c r="C162" s="24"/>
      <c r="D162" s="24"/>
      <c r="E162" s="24"/>
      <c r="F162" s="24"/>
      <c r="G162" s="24"/>
      <c r="H162" s="24" t="s">
        <v>472</v>
      </c>
      <c r="I162" s="25">
        <v>45412</v>
      </c>
      <c r="J162" s="24" t="s">
        <v>495</v>
      </c>
      <c r="K162" s="24" t="s">
        <v>545</v>
      </c>
      <c r="L162" s="24" t="s">
        <v>632</v>
      </c>
      <c r="M162" s="24" t="s">
        <v>736</v>
      </c>
      <c r="N162" s="26"/>
      <c r="O162" s="24" t="s">
        <v>10</v>
      </c>
      <c r="P162" s="30">
        <v>-4748.42</v>
      </c>
      <c r="Q162" s="30">
        <f>ROUND(Q161+P162,5)</f>
        <v>-4748.42</v>
      </c>
    </row>
    <row r="163" spans="1:17" x14ac:dyDescent="0.25">
      <c r="A163" s="24"/>
      <c r="B163" s="24"/>
      <c r="C163" s="24"/>
      <c r="D163" s="24"/>
      <c r="E163" s="24"/>
      <c r="F163" s="24"/>
      <c r="G163" s="24"/>
      <c r="H163" s="24" t="s">
        <v>472</v>
      </c>
      <c r="I163" s="25">
        <v>45412</v>
      </c>
      <c r="J163" s="24" t="s">
        <v>495</v>
      </c>
      <c r="K163" s="24" t="s">
        <v>545</v>
      </c>
      <c r="L163" s="24" t="s">
        <v>632</v>
      </c>
      <c r="M163" s="24" t="s">
        <v>736</v>
      </c>
      <c r="N163" s="26"/>
      <c r="O163" s="24" t="s">
        <v>10</v>
      </c>
      <c r="P163" s="30">
        <v>-779.85</v>
      </c>
      <c r="Q163" s="30">
        <f>ROUND(Q162+P163,5)</f>
        <v>-5528.27</v>
      </c>
    </row>
    <row r="164" spans="1:17" ht="15.75" thickBot="1" x14ac:dyDescent="0.3">
      <c r="A164" s="24"/>
      <c r="B164" s="24"/>
      <c r="C164" s="24"/>
      <c r="D164" s="24"/>
      <c r="E164" s="24"/>
      <c r="F164" s="24"/>
      <c r="G164" s="24"/>
      <c r="H164" s="24" t="s">
        <v>472</v>
      </c>
      <c r="I164" s="25">
        <v>45412</v>
      </c>
      <c r="J164" s="24" t="s">
        <v>495</v>
      </c>
      <c r="K164" s="24" t="s">
        <v>545</v>
      </c>
      <c r="L164" s="24" t="s">
        <v>632</v>
      </c>
      <c r="M164" s="24" t="s">
        <v>736</v>
      </c>
      <c r="N164" s="26"/>
      <c r="O164" s="24" t="s">
        <v>10</v>
      </c>
      <c r="P164" s="27">
        <v>-346.6</v>
      </c>
      <c r="Q164" s="27">
        <f>ROUND(Q163+P164,5)</f>
        <v>-5874.87</v>
      </c>
    </row>
    <row r="165" spans="1:17" x14ac:dyDescent="0.25">
      <c r="A165" s="28"/>
      <c r="B165" s="28"/>
      <c r="C165" s="28"/>
      <c r="D165" s="28"/>
      <c r="E165" s="28" t="s">
        <v>413</v>
      </c>
      <c r="F165" s="28"/>
      <c r="G165" s="28"/>
      <c r="H165" s="28"/>
      <c r="I165" s="29"/>
      <c r="J165" s="28"/>
      <c r="K165" s="28"/>
      <c r="L165" s="28"/>
      <c r="M165" s="28"/>
      <c r="N165" s="28"/>
      <c r="O165" s="28"/>
      <c r="P165" s="2">
        <f>ROUND(SUM(P161:P164),5)</f>
        <v>-5874.87</v>
      </c>
      <c r="Q165" s="2">
        <f>Q164</f>
        <v>-5874.87</v>
      </c>
    </row>
    <row r="166" spans="1:17" x14ac:dyDescent="0.25">
      <c r="A166" s="1"/>
      <c r="B166" s="1"/>
      <c r="C166" s="1"/>
      <c r="D166" s="1"/>
      <c r="E166" s="1" t="s">
        <v>163</v>
      </c>
      <c r="F166" s="1"/>
      <c r="G166" s="1"/>
      <c r="H166" s="1"/>
      <c r="I166" s="22"/>
      <c r="J166" s="1"/>
      <c r="K166" s="1"/>
      <c r="L166" s="1"/>
      <c r="M166" s="1"/>
      <c r="N166" s="1"/>
      <c r="O166" s="1"/>
      <c r="P166" s="23"/>
      <c r="Q166" s="23"/>
    </row>
    <row r="167" spans="1:17" x14ac:dyDescent="0.25">
      <c r="A167" s="24"/>
      <c r="B167" s="24"/>
      <c r="C167" s="24"/>
      <c r="D167" s="24"/>
      <c r="E167" s="24"/>
      <c r="F167" s="24"/>
      <c r="G167" s="24"/>
      <c r="H167" s="24" t="s">
        <v>469</v>
      </c>
      <c r="I167" s="25">
        <v>45384</v>
      </c>
      <c r="J167" s="24" t="s">
        <v>496</v>
      </c>
      <c r="K167" s="24" t="s">
        <v>546</v>
      </c>
      <c r="L167" s="24" t="s">
        <v>633</v>
      </c>
      <c r="M167" s="24" t="s">
        <v>736</v>
      </c>
      <c r="N167" s="26"/>
      <c r="O167" s="24" t="s">
        <v>35</v>
      </c>
      <c r="P167" s="30">
        <v>-750</v>
      </c>
      <c r="Q167" s="30">
        <f>ROUND(Q166+P167,5)</f>
        <v>-750</v>
      </c>
    </row>
    <row r="168" spans="1:17" x14ac:dyDescent="0.25">
      <c r="A168" s="24"/>
      <c r="B168" s="24"/>
      <c r="C168" s="24"/>
      <c r="D168" s="24"/>
      <c r="E168" s="24"/>
      <c r="F168" s="24"/>
      <c r="G168" s="24"/>
      <c r="H168" s="24" t="s">
        <v>469</v>
      </c>
      <c r="I168" s="25">
        <v>45384</v>
      </c>
      <c r="J168" s="24" t="s">
        <v>497</v>
      </c>
      <c r="K168" s="24" t="s">
        <v>546</v>
      </c>
      <c r="L168" s="24" t="s">
        <v>633</v>
      </c>
      <c r="M168" s="24" t="s">
        <v>736</v>
      </c>
      <c r="N168" s="26"/>
      <c r="O168" s="24" t="s">
        <v>35</v>
      </c>
      <c r="P168" s="30">
        <v>-410</v>
      </c>
      <c r="Q168" s="30">
        <f>ROUND(Q167+P168,5)</f>
        <v>-1160</v>
      </c>
    </row>
    <row r="169" spans="1:17" x14ac:dyDescent="0.25">
      <c r="A169" s="24"/>
      <c r="B169" s="24"/>
      <c r="C169" s="24"/>
      <c r="D169" s="24"/>
      <c r="E169" s="24"/>
      <c r="F169" s="24"/>
      <c r="G169" s="24"/>
      <c r="H169" s="24" t="s">
        <v>469</v>
      </c>
      <c r="I169" s="25">
        <v>45384</v>
      </c>
      <c r="J169" s="24" t="s">
        <v>498</v>
      </c>
      <c r="K169" s="24" t="s">
        <v>546</v>
      </c>
      <c r="L169" s="24" t="s">
        <v>633</v>
      </c>
      <c r="M169" s="24" t="s">
        <v>736</v>
      </c>
      <c r="N169" s="26"/>
      <c r="O169" s="24" t="s">
        <v>35</v>
      </c>
      <c r="P169" s="30">
        <v>-750</v>
      </c>
      <c r="Q169" s="30">
        <f>ROUND(Q168+P169,5)</f>
        <v>-1910</v>
      </c>
    </row>
    <row r="170" spans="1:17" ht="15.75" thickBot="1" x14ac:dyDescent="0.3">
      <c r="A170" s="24"/>
      <c r="B170" s="24"/>
      <c r="C170" s="24"/>
      <c r="D170" s="24"/>
      <c r="E170" s="24"/>
      <c r="F170" s="24"/>
      <c r="G170" s="24"/>
      <c r="H170" s="24" t="s">
        <v>469</v>
      </c>
      <c r="I170" s="25">
        <v>45405</v>
      </c>
      <c r="J170" s="24" t="s">
        <v>499</v>
      </c>
      <c r="K170" s="24" t="s">
        <v>546</v>
      </c>
      <c r="L170" s="24" t="s">
        <v>633</v>
      </c>
      <c r="M170" s="24" t="s">
        <v>736</v>
      </c>
      <c r="N170" s="26"/>
      <c r="O170" s="24" t="s">
        <v>35</v>
      </c>
      <c r="P170" s="27">
        <v>-600</v>
      </c>
      <c r="Q170" s="27">
        <f>ROUND(Q169+P170,5)</f>
        <v>-2510</v>
      </c>
    </row>
    <row r="171" spans="1:17" x14ac:dyDescent="0.25">
      <c r="A171" s="28"/>
      <c r="B171" s="28"/>
      <c r="C171" s="28"/>
      <c r="D171" s="28"/>
      <c r="E171" s="28" t="s">
        <v>414</v>
      </c>
      <c r="F171" s="28"/>
      <c r="G171" s="28"/>
      <c r="H171" s="28"/>
      <c r="I171" s="29"/>
      <c r="J171" s="28"/>
      <c r="K171" s="28"/>
      <c r="L171" s="28"/>
      <c r="M171" s="28"/>
      <c r="N171" s="28"/>
      <c r="O171" s="28"/>
      <c r="P171" s="2">
        <f>ROUND(SUM(P166:P170),5)</f>
        <v>-2510</v>
      </c>
      <c r="Q171" s="2">
        <f>Q170</f>
        <v>-2510</v>
      </c>
    </row>
    <row r="172" spans="1:17" x14ac:dyDescent="0.25">
      <c r="A172" s="1"/>
      <c r="B172" s="1"/>
      <c r="C172" s="1"/>
      <c r="D172" s="1"/>
      <c r="E172" s="1" t="s">
        <v>165</v>
      </c>
      <c r="F172" s="1"/>
      <c r="G172" s="1"/>
      <c r="H172" s="1"/>
      <c r="I172" s="22"/>
      <c r="J172" s="1"/>
      <c r="K172" s="1"/>
      <c r="L172" s="1"/>
      <c r="M172" s="1"/>
      <c r="N172" s="1"/>
      <c r="O172" s="1"/>
      <c r="P172" s="23"/>
      <c r="Q172" s="23"/>
    </row>
    <row r="173" spans="1:17" x14ac:dyDescent="0.25">
      <c r="A173" s="24"/>
      <c r="B173" s="24"/>
      <c r="C173" s="24"/>
      <c r="D173" s="24"/>
      <c r="E173" s="24"/>
      <c r="F173" s="24"/>
      <c r="G173" s="24"/>
      <c r="H173" s="24" t="s">
        <v>472</v>
      </c>
      <c r="I173" s="25">
        <v>45412</v>
      </c>
      <c r="J173" s="24" t="s">
        <v>488</v>
      </c>
      <c r="K173" s="24" t="s">
        <v>538</v>
      </c>
      <c r="L173" s="24" t="s">
        <v>632</v>
      </c>
      <c r="M173" s="24" t="s">
        <v>736</v>
      </c>
      <c r="N173" s="26"/>
      <c r="O173" s="24" t="s">
        <v>10</v>
      </c>
      <c r="P173" s="30">
        <v>-552.30999999999995</v>
      </c>
      <c r="Q173" s="30">
        <f t="shared" ref="Q173:Q179" si="3">ROUND(Q172+P173,5)</f>
        <v>-552.30999999999995</v>
      </c>
    </row>
    <row r="174" spans="1:17" x14ac:dyDescent="0.25">
      <c r="A174" s="24"/>
      <c r="B174" s="24"/>
      <c r="C174" s="24"/>
      <c r="D174" s="24"/>
      <c r="E174" s="24"/>
      <c r="F174" s="24"/>
      <c r="G174" s="24"/>
      <c r="H174" s="24" t="s">
        <v>472</v>
      </c>
      <c r="I174" s="25">
        <v>45412</v>
      </c>
      <c r="J174" s="24" t="s">
        <v>488</v>
      </c>
      <c r="K174" s="24" t="s">
        <v>538</v>
      </c>
      <c r="L174" s="24" t="s">
        <v>632</v>
      </c>
      <c r="M174" s="24" t="s">
        <v>736</v>
      </c>
      <c r="N174" s="26"/>
      <c r="O174" s="24" t="s">
        <v>10</v>
      </c>
      <c r="P174" s="30">
        <v>0</v>
      </c>
      <c r="Q174" s="30">
        <f t="shared" si="3"/>
        <v>-552.30999999999995</v>
      </c>
    </row>
    <row r="175" spans="1:17" x14ac:dyDescent="0.25">
      <c r="A175" s="24"/>
      <c r="B175" s="24"/>
      <c r="C175" s="24"/>
      <c r="D175" s="24"/>
      <c r="E175" s="24"/>
      <c r="F175" s="24"/>
      <c r="G175" s="24"/>
      <c r="H175" s="24" t="s">
        <v>472</v>
      </c>
      <c r="I175" s="25">
        <v>45412</v>
      </c>
      <c r="J175" s="24" t="s">
        <v>488</v>
      </c>
      <c r="K175" s="24" t="s">
        <v>538</v>
      </c>
      <c r="L175" s="24" t="s">
        <v>632</v>
      </c>
      <c r="M175" s="24" t="s">
        <v>736</v>
      </c>
      <c r="N175" s="26"/>
      <c r="O175" s="24" t="s">
        <v>10</v>
      </c>
      <c r="P175" s="30">
        <v>0</v>
      </c>
      <c r="Q175" s="30">
        <f t="shared" si="3"/>
        <v>-552.30999999999995</v>
      </c>
    </row>
    <row r="176" spans="1:17" x14ac:dyDescent="0.25">
      <c r="A176" s="24"/>
      <c r="B176" s="24"/>
      <c r="C176" s="24"/>
      <c r="D176" s="24"/>
      <c r="E176" s="24"/>
      <c r="F176" s="24"/>
      <c r="G176" s="24"/>
      <c r="H176" s="24" t="s">
        <v>472</v>
      </c>
      <c r="I176" s="25">
        <v>45412</v>
      </c>
      <c r="J176" s="24" t="s">
        <v>500</v>
      </c>
      <c r="K176" s="24" t="s">
        <v>547</v>
      </c>
      <c r="L176" s="24" t="s">
        <v>632</v>
      </c>
      <c r="M176" s="24" t="s">
        <v>736</v>
      </c>
      <c r="N176" s="26"/>
      <c r="O176" s="24" t="s">
        <v>10</v>
      </c>
      <c r="P176" s="30">
        <v>-6938.88</v>
      </c>
      <c r="Q176" s="30">
        <f t="shared" si="3"/>
        <v>-7491.19</v>
      </c>
    </row>
    <row r="177" spans="1:17" x14ac:dyDescent="0.25">
      <c r="A177" s="24"/>
      <c r="B177" s="24"/>
      <c r="C177" s="24"/>
      <c r="D177" s="24"/>
      <c r="E177" s="24"/>
      <c r="F177" s="24"/>
      <c r="G177" s="24"/>
      <c r="H177" s="24" t="s">
        <v>472</v>
      </c>
      <c r="I177" s="25">
        <v>45412</v>
      </c>
      <c r="J177" s="24" t="s">
        <v>500</v>
      </c>
      <c r="K177" s="24" t="s">
        <v>547</v>
      </c>
      <c r="L177" s="24" t="s">
        <v>632</v>
      </c>
      <c r="M177" s="24" t="s">
        <v>736</v>
      </c>
      <c r="N177" s="26"/>
      <c r="O177" s="24" t="s">
        <v>10</v>
      </c>
      <c r="P177" s="30">
        <v>0</v>
      </c>
      <c r="Q177" s="30">
        <f t="shared" si="3"/>
        <v>-7491.19</v>
      </c>
    </row>
    <row r="178" spans="1:17" x14ac:dyDescent="0.25">
      <c r="A178" s="24"/>
      <c r="B178" s="24"/>
      <c r="C178" s="24"/>
      <c r="D178" s="24"/>
      <c r="E178" s="24"/>
      <c r="F178" s="24"/>
      <c r="G178" s="24"/>
      <c r="H178" s="24" t="s">
        <v>472</v>
      </c>
      <c r="I178" s="25">
        <v>45412</v>
      </c>
      <c r="J178" s="24" t="s">
        <v>500</v>
      </c>
      <c r="K178" s="24" t="s">
        <v>547</v>
      </c>
      <c r="L178" s="24" t="s">
        <v>632</v>
      </c>
      <c r="M178" s="24" t="s">
        <v>736</v>
      </c>
      <c r="N178" s="26"/>
      <c r="O178" s="24" t="s">
        <v>10</v>
      </c>
      <c r="P178" s="30">
        <v>0</v>
      </c>
      <c r="Q178" s="30">
        <f t="shared" si="3"/>
        <v>-7491.19</v>
      </c>
    </row>
    <row r="179" spans="1:17" ht="15.75" thickBot="1" x14ac:dyDescent="0.3">
      <c r="A179" s="24"/>
      <c r="B179" s="24"/>
      <c r="C179" s="24"/>
      <c r="D179" s="24"/>
      <c r="E179" s="24"/>
      <c r="F179" s="24"/>
      <c r="G179" s="24"/>
      <c r="H179" s="24" t="s">
        <v>472</v>
      </c>
      <c r="I179" s="25">
        <v>45412</v>
      </c>
      <c r="J179" s="24" t="s">
        <v>500</v>
      </c>
      <c r="K179" s="24" t="s">
        <v>547</v>
      </c>
      <c r="L179" s="24" t="s">
        <v>632</v>
      </c>
      <c r="M179" s="24" t="s">
        <v>736</v>
      </c>
      <c r="N179" s="26"/>
      <c r="O179" s="24" t="s">
        <v>10</v>
      </c>
      <c r="P179" s="30">
        <v>0</v>
      </c>
      <c r="Q179" s="30">
        <f t="shared" si="3"/>
        <v>-7491.19</v>
      </c>
    </row>
    <row r="180" spans="1:17" ht="15.75" thickBot="1" x14ac:dyDescent="0.3">
      <c r="A180" s="28"/>
      <c r="B180" s="28"/>
      <c r="C180" s="28"/>
      <c r="D180" s="28"/>
      <c r="E180" s="28" t="s">
        <v>415</v>
      </c>
      <c r="F180" s="28"/>
      <c r="G180" s="28"/>
      <c r="H180" s="28"/>
      <c r="I180" s="29"/>
      <c r="J180" s="28"/>
      <c r="K180" s="28"/>
      <c r="L180" s="28"/>
      <c r="M180" s="28"/>
      <c r="N180" s="28"/>
      <c r="O180" s="28"/>
      <c r="P180" s="3">
        <f>ROUND(SUM(P172:P179),5)</f>
        <v>-7491.19</v>
      </c>
      <c r="Q180" s="3">
        <f>Q179</f>
        <v>-7491.19</v>
      </c>
    </row>
    <row r="181" spans="1:17" x14ac:dyDescent="0.25">
      <c r="A181" s="28"/>
      <c r="B181" s="28"/>
      <c r="C181" s="28"/>
      <c r="D181" s="28" t="s">
        <v>166</v>
      </c>
      <c r="E181" s="28"/>
      <c r="F181" s="28"/>
      <c r="G181" s="28"/>
      <c r="H181" s="28"/>
      <c r="I181" s="29"/>
      <c r="J181" s="28"/>
      <c r="K181" s="28"/>
      <c r="L181" s="28"/>
      <c r="M181" s="28"/>
      <c r="N181" s="28"/>
      <c r="O181" s="28"/>
      <c r="P181" s="2">
        <f>ROUND(P134+P142+P160+P165+P171+P180,5)</f>
        <v>-59866.12</v>
      </c>
      <c r="Q181" s="2">
        <f>ROUND(Q134+Q142+Q160+Q165+Q171+Q180,5)</f>
        <v>-59866.12</v>
      </c>
    </row>
    <row r="182" spans="1:17" x14ac:dyDescent="0.25">
      <c r="A182" s="1"/>
      <c r="B182" s="1"/>
      <c r="C182" s="1"/>
      <c r="D182" s="1" t="s">
        <v>167</v>
      </c>
      <c r="E182" s="1"/>
      <c r="F182" s="1"/>
      <c r="G182" s="1"/>
      <c r="H182" s="1"/>
      <c r="I182" s="22"/>
      <c r="J182" s="1"/>
      <c r="K182" s="1"/>
      <c r="L182" s="1"/>
      <c r="M182" s="1"/>
      <c r="N182" s="1"/>
      <c r="O182" s="1"/>
      <c r="P182" s="23"/>
      <c r="Q182" s="23"/>
    </row>
    <row r="183" spans="1:17" x14ac:dyDescent="0.25">
      <c r="A183" s="24"/>
      <c r="B183" s="24"/>
      <c r="C183" s="24"/>
      <c r="D183" s="24"/>
      <c r="E183" s="24"/>
      <c r="F183" s="24"/>
      <c r="G183" s="24"/>
      <c r="H183" s="24" t="s">
        <v>472</v>
      </c>
      <c r="I183" s="25">
        <v>45412</v>
      </c>
      <c r="J183" s="24" t="s">
        <v>492</v>
      </c>
      <c r="K183" s="24" t="s">
        <v>542</v>
      </c>
      <c r="L183" s="24" t="s">
        <v>632</v>
      </c>
      <c r="M183" s="24" t="s">
        <v>736</v>
      </c>
      <c r="N183" s="26"/>
      <c r="O183" s="24" t="s">
        <v>10</v>
      </c>
      <c r="P183" s="30">
        <v>-1486.5</v>
      </c>
      <c r="Q183" s="30">
        <f t="shared" ref="Q183:Q188" si="4">ROUND(Q182+P183,5)</f>
        <v>-1486.5</v>
      </c>
    </row>
    <row r="184" spans="1:17" x14ac:dyDescent="0.25">
      <c r="A184" s="24"/>
      <c r="B184" s="24"/>
      <c r="C184" s="24"/>
      <c r="D184" s="24"/>
      <c r="E184" s="24"/>
      <c r="F184" s="24"/>
      <c r="G184" s="24"/>
      <c r="H184" s="24" t="s">
        <v>472</v>
      </c>
      <c r="I184" s="25">
        <v>45412</v>
      </c>
      <c r="J184" s="24" t="s">
        <v>500</v>
      </c>
      <c r="K184" s="24" t="s">
        <v>547</v>
      </c>
      <c r="L184" s="24" t="s">
        <v>632</v>
      </c>
      <c r="M184" s="24" t="s">
        <v>736</v>
      </c>
      <c r="N184" s="26"/>
      <c r="O184" s="24" t="s">
        <v>10</v>
      </c>
      <c r="P184" s="30">
        <v>-837</v>
      </c>
      <c r="Q184" s="30">
        <f t="shared" si="4"/>
        <v>-2323.5</v>
      </c>
    </row>
    <row r="185" spans="1:17" x14ac:dyDescent="0.25">
      <c r="A185" s="24"/>
      <c r="B185" s="24"/>
      <c r="C185" s="24"/>
      <c r="D185" s="24"/>
      <c r="E185" s="24"/>
      <c r="F185" s="24"/>
      <c r="G185" s="24"/>
      <c r="H185" s="24" t="s">
        <v>472</v>
      </c>
      <c r="I185" s="25">
        <v>45412</v>
      </c>
      <c r="J185" s="24" t="s">
        <v>493</v>
      </c>
      <c r="K185" s="24" t="s">
        <v>543</v>
      </c>
      <c r="L185" s="24" t="s">
        <v>632</v>
      </c>
      <c r="M185" s="24" t="s">
        <v>736</v>
      </c>
      <c r="N185" s="26"/>
      <c r="O185" s="24" t="s">
        <v>10</v>
      </c>
      <c r="P185" s="30">
        <v>-1604</v>
      </c>
      <c r="Q185" s="30">
        <f t="shared" si="4"/>
        <v>-3927.5</v>
      </c>
    </row>
    <row r="186" spans="1:17" x14ac:dyDescent="0.25">
      <c r="A186" s="24"/>
      <c r="B186" s="24"/>
      <c r="C186" s="24"/>
      <c r="D186" s="24"/>
      <c r="E186" s="24"/>
      <c r="F186" s="24"/>
      <c r="G186" s="24"/>
      <c r="H186" s="24" t="s">
        <v>472</v>
      </c>
      <c r="I186" s="25">
        <v>45412</v>
      </c>
      <c r="J186" s="24" t="s">
        <v>491</v>
      </c>
      <c r="K186" s="24" t="s">
        <v>541</v>
      </c>
      <c r="L186" s="24" t="s">
        <v>632</v>
      </c>
      <c r="M186" s="24" t="s">
        <v>736</v>
      </c>
      <c r="N186" s="26"/>
      <c r="O186" s="24" t="s">
        <v>10</v>
      </c>
      <c r="P186" s="30">
        <v>-837</v>
      </c>
      <c r="Q186" s="30">
        <f t="shared" si="4"/>
        <v>-4764.5</v>
      </c>
    </row>
    <row r="187" spans="1:17" x14ac:dyDescent="0.25">
      <c r="A187" s="24"/>
      <c r="B187" s="24"/>
      <c r="C187" s="24"/>
      <c r="D187" s="24"/>
      <c r="E187" s="24"/>
      <c r="F187" s="24"/>
      <c r="G187" s="24"/>
      <c r="H187" s="24" t="s">
        <v>472</v>
      </c>
      <c r="I187" s="25">
        <v>45412</v>
      </c>
      <c r="J187" s="24" t="s">
        <v>495</v>
      </c>
      <c r="K187" s="24" t="s">
        <v>545</v>
      </c>
      <c r="L187" s="24" t="s">
        <v>632</v>
      </c>
      <c r="M187" s="24" t="s">
        <v>736</v>
      </c>
      <c r="N187" s="26"/>
      <c r="O187" s="24" t="s">
        <v>10</v>
      </c>
      <c r="P187" s="30">
        <v>-837</v>
      </c>
      <c r="Q187" s="30">
        <f t="shared" si="4"/>
        <v>-5601.5</v>
      </c>
    </row>
    <row r="188" spans="1:17" ht="15.75" thickBot="1" x14ac:dyDescent="0.3">
      <c r="A188" s="24"/>
      <c r="B188" s="24"/>
      <c r="C188" s="24"/>
      <c r="D188" s="24"/>
      <c r="E188" s="24"/>
      <c r="F188" s="24"/>
      <c r="G188" s="24"/>
      <c r="H188" s="24" t="s">
        <v>472</v>
      </c>
      <c r="I188" s="25">
        <v>45412</v>
      </c>
      <c r="J188" s="24" t="s">
        <v>494</v>
      </c>
      <c r="K188" s="24" t="s">
        <v>544</v>
      </c>
      <c r="L188" s="24" t="s">
        <v>632</v>
      </c>
      <c r="M188" s="24" t="s">
        <v>736</v>
      </c>
      <c r="N188" s="26"/>
      <c r="O188" s="24" t="s">
        <v>10</v>
      </c>
      <c r="P188" s="27">
        <v>-837</v>
      </c>
      <c r="Q188" s="27">
        <f t="shared" si="4"/>
        <v>-6438.5</v>
      </c>
    </row>
    <row r="189" spans="1:17" x14ac:dyDescent="0.25">
      <c r="A189" s="28"/>
      <c r="B189" s="28"/>
      <c r="C189" s="28"/>
      <c r="D189" s="28" t="s">
        <v>416</v>
      </c>
      <c r="E189" s="28"/>
      <c r="F189" s="28"/>
      <c r="G189" s="28"/>
      <c r="H189" s="28"/>
      <c r="I189" s="29"/>
      <c r="J189" s="28"/>
      <c r="K189" s="28"/>
      <c r="L189" s="28"/>
      <c r="M189" s="28"/>
      <c r="N189" s="28"/>
      <c r="O189" s="28"/>
      <c r="P189" s="2">
        <f>ROUND(SUM(P182:P188),5)</f>
        <v>-6438.5</v>
      </c>
      <c r="Q189" s="2">
        <f>Q188</f>
        <v>-6438.5</v>
      </c>
    </row>
    <row r="190" spans="1:17" x14ac:dyDescent="0.25">
      <c r="A190" s="1"/>
      <c r="B190" s="1"/>
      <c r="C190" s="1"/>
      <c r="D190" s="1" t="s">
        <v>168</v>
      </c>
      <c r="E190" s="1"/>
      <c r="F190" s="1"/>
      <c r="G190" s="1"/>
      <c r="H190" s="1"/>
      <c r="I190" s="22"/>
      <c r="J190" s="1"/>
      <c r="K190" s="1"/>
      <c r="L190" s="1"/>
      <c r="M190" s="1"/>
      <c r="N190" s="1"/>
      <c r="O190" s="1"/>
      <c r="P190" s="23"/>
      <c r="Q190" s="23"/>
    </row>
    <row r="191" spans="1:17" x14ac:dyDescent="0.25">
      <c r="A191" s="1"/>
      <c r="B191" s="1"/>
      <c r="C191" s="1"/>
      <c r="D191" s="1"/>
      <c r="E191" s="1" t="s">
        <v>169</v>
      </c>
      <c r="F191" s="1"/>
      <c r="G191" s="1"/>
      <c r="H191" s="1"/>
      <c r="I191" s="22"/>
      <c r="J191" s="1"/>
      <c r="K191" s="1"/>
      <c r="L191" s="1"/>
      <c r="M191" s="1"/>
      <c r="N191" s="1"/>
      <c r="O191" s="1"/>
      <c r="P191" s="23"/>
      <c r="Q191" s="23"/>
    </row>
    <row r="192" spans="1:17" x14ac:dyDescent="0.25">
      <c r="A192" s="24"/>
      <c r="B192" s="24"/>
      <c r="C192" s="24"/>
      <c r="D192" s="24"/>
      <c r="E192" s="24"/>
      <c r="F192" s="24"/>
      <c r="G192" s="24"/>
      <c r="H192" s="24" t="s">
        <v>472</v>
      </c>
      <c r="I192" s="25">
        <v>45412</v>
      </c>
      <c r="J192" s="24" t="s">
        <v>492</v>
      </c>
      <c r="K192" s="24" t="s">
        <v>542</v>
      </c>
      <c r="L192" s="24" t="s">
        <v>632</v>
      </c>
      <c r="M192" s="24" t="s">
        <v>736</v>
      </c>
      <c r="N192" s="26"/>
      <c r="O192" s="24" t="s">
        <v>10</v>
      </c>
      <c r="P192" s="30">
        <v>-7.07</v>
      </c>
      <c r="Q192" s="30">
        <f t="shared" ref="Q192:Q197" si="5">ROUND(Q191+P192,5)</f>
        <v>-7.07</v>
      </c>
    </row>
    <row r="193" spans="1:17" x14ac:dyDescent="0.25">
      <c r="A193" s="24"/>
      <c r="B193" s="24"/>
      <c r="C193" s="24"/>
      <c r="D193" s="24"/>
      <c r="E193" s="24"/>
      <c r="F193" s="24"/>
      <c r="G193" s="24"/>
      <c r="H193" s="24" t="s">
        <v>472</v>
      </c>
      <c r="I193" s="25">
        <v>45412</v>
      </c>
      <c r="J193" s="24" t="s">
        <v>500</v>
      </c>
      <c r="K193" s="24" t="s">
        <v>547</v>
      </c>
      <c r="L193" s="24" t="s">
        <v>632</v>
      </c>
      <c r="M193" s="24" t="s">
        <v>736</v>
      </c>
      <c r="N193" s="26"/>
      <c r="O193" s="24" t="s">
        <v>10</v>
      </c>
      <c r="P193" s="30">
        <v>-7.07</v>
      </c>
      <c r="Q193" s="30">
        <f t="shared" si="5"/>
        <v>-14.14</v>
      </c>
    </row>
    <row r="194" spans="1:17" x14ac:dyDescent="0.25">
      <c r="A194" s="24"/>
      <c r="B194" s="24"/>
      <c r="C194" s="24"/>
      <c r="D194" s="24"/>
      <c r="E194" s="24"/>
      <c r="F194" s="24"/>
      <c r="G194" s="24"/>
      <c r="H194" s="24" t="s">
        <v>472</v>
      </c>
      <c r="I194" s="25">
        <v>45412</v>
      </c>
      <c r="J194" s="24" t="s">
        <v>493</v>
      </c>
      <c r="K194" s="24" t="s">
        <v>543</v>
      </c>
      <c r="L194" s="24" t="s">
        <v>632</v>
      </c>
      <c r="M194" s="24" t="s">
        <v>736</v>
      </c>
      <c r="N194" s="26"/>
      <c r="O194" s="24" t="s">
        <v>10</v>
      </c>
      <c r="P194" s="30">
        <v>-7.07</v>
      </c>
      <c r="Q194" s="30">
        <f t="shared" si="5"/>
        <v>-21.21</v>
      </c>
    </row>
    <row r="195" spans="1:17" x14ac:dyDescent="0.25">
      <c r="A195" s="24"/>
      <c r="B195" s="24"/>
      <c r="C195" s="24"/>
      <c r="D195" s="24"/>
      <c r="E195" s="24"/>
      <c r="F195" s="24"/>
      <c r="G195" s="24"/>
      <c r="H195" s="24" t="s">
        <v>472</v>
      </c>
      <c r="I195" s="25">
        <v>45412</v>
      </c>
      <c r="J195" s="24" t="s">
        <v>491</v>
      </c>
      <c r="K195" s="24" t="s">
        <v>541</v>
      </c>
      <c r="L195" s="24" t="s">
        <v>632</v>
      </c>
      <c r="M195" s="24" t="s">
        <v>736</v>
      </c>
      <c r="N195" s="26"/>
      <c r="O195" s="24" t="s">
        <v>10</v>
      </c>
      <c r="P195" s="30">
        <v>-7.07</v>
      </c>
      <c r="Q195" s="30">
        <f t="shared" si="5"/>
        <v>-28.28</v>
      </c>
    </row>
    <row r="196" spans="1:17" x14ac:dyDescent="0.25">
      <c r="A196" s="24"/>
      <c r="B196" s="24"/>
      <c r="C196" s="24"/>
      <c r="D196" s="24"/>
      <c r="E196" s="24"/>
      <c r="F196" s="24"/>
      <c r="G196" s="24"/>
      <c r="H196" s="24" t="s">
        <v>472</v>
      </c>
      <c r="I196" s="25">
        <v>45412</v>
      </c>
      <c r="J196" s="24" t="s">
        <v>495</v>
      </c>
      <c r="K196" s="24" t="s">
        <v>545</v>
      </c>
      <c r="L196" s="24" t="s">
        <v>632</v>
      </c>
      <c r="M196" s="24" t="s">
        <v>736</v>
      </c>
      <c r="N196" s="26"/>
      <c r="O196" s="24" t="s">
        <v>10</v>
      </c>
      <c r="P196" s="30">
        <v>-7.07</v>
      </c>
      <c r="Q196" s="30">
        <f t="shared" si="5"/>
        <v>-35.35</v>
      </c>
    </row>
    <row r="197" spans="1:17" ht="15.75" thickBot="1" x14ac:dyDescent="0.3">
      <c r="A197" s="24"/>
      <c r="B197" s="24"/>
      <c r="C197" s="24"/>
      <c r="D197" s="24"/>
      <c r="E197" s="24"/>
      <c r="F197" s="24"/>
      <c r="G197" s="24"/>
      <c r="H197" s="24" t="s">
        <v>472</v>
      </c>
      <c r="I197" s="25">
        <v>45412</v>
      </c>
      <c r="J197" s="24" t="s">
        <v>494</v>
      </c>
      <c r="K197" s="24" t="s">
        <v>544</v>
      </c>
      <c r="L197" s="24" t="s">
        <v>632</v>
      </c>
      <c r="M197" s="24" t="s">
        <v>736</v>
      </c>
      <c r="N197" s="26"/>
      <c r="O197" s="24" t="s">
        <v>10</v>
      </c>
      <c r="P197" s="27">
        <v>-7.07</v>
      </c>
      <c r="Q197" s="27">
        <f t="shared" si="5"/>
        <v>-42.42</v>
      </c>
    </row>
    <row r="198" spans="1:17" x14ac:dyDescent="0.25">
      <c r="A198" s="28"/>
      <c r="B198" s="28"/>
      <c r="C198" s="28"/>
      <c r="D198" s="28"/>
      <c r="E198" s="28" t="s">
        <v>417</v>
      </c>
      <c r="F198" s="28"/>
      <c r="G198" s="28"/>
      <c r="H198" s="28"/>
      <c r="I198" s="29"/>
      <c r="J198" s="28"/>
      <c r="K198" s="28"/>
      <c r="L198" s="28"/>
      <c r="M198" s="28"/>
      <c r="N198" s="28"/>
      <c r="O198" s="28"/>
      <c r="P198" s="2">
        <f>ROUND(SUM(P191:P197),5)</f>
        <v>-42.42</v>
      </c>
      <c r="Q198" s="2">
        <f>Q197</f>
        <v>-42.42</v>
      </c>
    </row>
    <row r="199" spans="1:17" x14ac:dyDescent="0.25">
      <c r="A199" s="1"/>
      <c r="B199" s="1"/>
      <c r="C199" s="1"/>
      <c r="D199" s="1"/>
      <c r="E199" s="1" t="s">
        <v>170</v>
      </c>
      <c r="F199" s="1"/>
      <c r="G199" s="1"/>
      <c r="H199" s="1"/>
      <c r="I199" s="22"/>
      <c r="J199" s="1"/>
      <c r="K199" s="1"/>
      <c r="L199" s="1"/>
      <c r="M199" s="1"/>
      <c r="N199" s="1"/>
      <c r="O199" s="1"/>
      <c r="P199" s="23"/>
      <c r="Q199" s="23"/>
    </row>
    <row r="200" spans="1:17" x14ac:dyDescent="0.25">
      <c r="A200" s="24"/>
      <c r="B200" s="24"/>
      <c r="C200" s="24"/>
      <c r="D200" s="24"/>
      <c r="E200" s="24"/>
      <c r="F200" s="24"/>
      <c r="G200" s="24"/>
      <c r="H200" s="24" t="s">
        <v>472</v>
      </c>
      <c r="I200" s="25">
        <v>45412</v>
      </c>
      <c r="J200" s="24" t="s">
        <v>492</v>
      </c>
      <c r="K200" s="24" t="s">
        <v>542</v>
      </c>
      <c r="L200" s="24" t="s">
        <v>632</v>
      </c>
      <c r="M200" s="24" t="s">
        <v>736</v>
      </c>
      <c r="N200" s="26"/>
      <c r="O200" s="24" t="s">
        <v>10</v>
      </c>
      <c r="P200" s="30">
        <v>-792.88</v>
      </c>
      <c r="Q200" s="30">
        <f t="shared" ref="Q200:Q205" si="6">ROUND(Q199+P200,5)</f>
        <v>-792.88</v>
      </c>
    </row>
    <row r="201" spans="1:17" x14ac:dyDescent="0.25">
      <c r="A201" s="24"/>
      <c r="B201" s="24"/>
      <c r="C201" s="24"/>
      <c r="D201" s="24"/>
      <c r="E201" s="24"/>
      <c r="F201" s="24"/>
      <c r="G201" s="24"/>
      <c r="H201" s="24" t="s">
        <v>472</v>
      </c>
      <c r="I201" s="25">
        <v>45412</v>
      </c>
      <c r="J201" s="24" t="s">
        <v>500</v>
      </c>
      <c r="K201" s="24" t="s">
        <v>547</v>
      </c>
      <c r="L201" s="24" t="s">
        <v>632</v>
      </c>
      <c r="M201" s="24" t="s">
        <v>736</v>
      </c>
      <c r="N201" s="26"/>
      <c r="O201" s="24" t="s">
        <v>10</v>
      </c>
      <c r="P201" s="30">
        <v>-693.89</v>
      </c>
      <c r="Q201" s="30">
        <f t="shared" si="6"/>
        <v>-1486.77</v>
      </c>
    </row>
    <row r="202" spans="1:17" x14ac:dyDescent="0.25">
      <c r="A202" s="24"/>
      <c r="B202" s="24"/>
      <c r="C202" s="24"/>
      <c r="D202" s="24"/>
      <c r="E202" s="24"/>
      <c r="F202" s="24"/>
      <c r="G202" s="24"/>
      <c r="H202" s="24" t="s">
        <v>472</v>
      </c>
      <c r="I202" s="25">
        <v>45412</v>
      </c>
      <c r="J202" s="24" t="s">
        <v>493</v>
      </c>
      <c r="K202" s="24" t="s">
        <v>543</v>
      </c>
      <c r="L202" s="24" t="s">
        <v>632</v>
      </c>
      <c r="M202" s="24" t="s">
        <v>736</v>
      </c>
      <c r="N202" s="26"/>
      <c r="O202" s="24" t="s">
        <v>10</v>
      </c>
      <c r="P202" s="30">
        <v>-767.97</v>
      </c>
      <c r="Q202" s="30">
        <f t="shared" si="6"/>
        <v>-2254.7399999999998</v>
      </c>
    </row>
    <row r="203" spans="1:17" x14ac:dyDescent="0.25">
      <c r="A203" s="24"/>
      <c r="B203" s="24"/>
      <c r="C203" s="24"/>
      <c r="D203" s="24"/>
      <c r="E203" s="24"/>
      <c r="F203" s="24"/>
      <c r="G203" s="24"/>
      <c r="H203" s="24" t="s">
        <v>472</v>
      </c>
      <c r="I203" s="25">
        <v>45412</v>
      </c>
      <c r="J203" s="24" t="s">
        <v>491</v>
      </c>
      <c r="K203" s="24" t="s">
        <v>541</v>
      </c>
      <c r="L203" s="24" t="s">
        <v>632</v>
      </c>
      <c r="M203" s="24" t="s">
        <v>736</v>
      </c>
      <c r="N203" s="26"/>
      <c r="O203" s="24" t="s">
        <v>10</v>
      </c>
      <c r="P203" s="30">
        <v>-1116.67</v>
      </c>
      <c r="Q203" s="30">
        <f t="shared" si="6"/>
        <v>-3371.41</v>
      </c>
    </row>
    <row r="204" spans="1:17" x14ac:dyDescent="0.25">
      <c r="A204" s="24"/>
      <c r="B204" s="24"/>
      <c r="C204" s="24"/>
      <c r="D204" s="24"/>
      <c r="E204" s="24"/>
      <c r="F204" s="24"/>
      <c r="G204" s="24"/>
      <c r="H204" s="24" t="s">
        <v>472</v>
      </c>
      <c r="I204" s="25">
        <v>45412</v>
      </c>
      <c r="J204" s="24" t="s">
        <v>495</v>
      </c>
      <c r="K204" s="24" t="s">
        <v>545</v>
      </c>
      <c r="L204" s="24" t="s">
        <v>632</v>
      </c>
      <c r="M204" s="24" t="s">
        <v>736</v>
      </c>
      <c r="N204" s="26"/>
      <c r="O204" s="24" t="s">
        <v>10</v>
      </c>
      <c r="P204" s="30">
        <v>-509.5</v>
      </c>
      <c r="Q204" s="30">
        <f t="shared" si="6"/>
        <v>-3880.91</v>
      </c>
    </row>
    <row r="205" spans="1:17" ht="15.75" thickBot="1" x14ac:dyDescent="0.3">
      <c r="A205" s="24"/>
      <c r="B205" s="24"/>
      <c r="C205" s="24"/>
      <c r="D205" s="24"/>
      <c r="E205" s="24"/>
      <c r="F205" s="24"/>
      <c r="G205" s="24"/>
      <c r="H205" s="24" t="s">
        <v>472</v>
      </c>
      <c r="I205" s="25">
        <v>45412</v>
      </c>
      <c r="J205" s="24" t="s">
        <v>494</v>
      </c>
      <c r="K205" s="24" t="s">
        <v>544</v>
      </c>
      <c r="L205" s="24" t="s">
        <v>632</v>
      </c>
      <c r="M205" s="24" t="s">
        <v>736</v>
      </c>
      <c r="N205" s="26"/>
      <c r="O205" s="24" t="s">
        <v>10</v>
      </c>
      <c r="P205" s="27">
        <v>-891.99</v>
      </c>
      <c r="Q205" s="27">
        <f t="shared" si="6"/>
        <v>-4772.8999999999996</v>
      </c>
    </row>
    <row r="206" spans="1:17" x14ac:dyDescent="0.25">
      <c r="A206" s="28"/>
      <c r="B206" s="28"/>
      <c r="C206" s="28"/>
      <c r="D206" s="28"/>
      <c r="E206" s="28" t="s">
        <v>418</v>
      </c>
      <c r="F206" s="28"/>
      <c r="G206" s="28"/>
      <c r="H206" s="28"/>
      <c r="I206" s="29"/>
      <c r="J206" s="28"/>
      <c r="K206" s="28"/>
      <c r="L206" s="28"/>
      <c r="M206" s="28"/>
      <c r="N206" s="28"/>
      <c r="O206" s="28"/>
      <c r="P206" s="2">
        <f>ROUND(SUM(P199:P205),5)</f>
        <v>-4772.8999999999996</v>
      </c>
      <c r="Q206" s="2">
        <f>Q205</f>
        <v>-4772.8999999999996</v>
      </c>
    </row>
    <row r="207" spans="1:17" x14ac:dyDescent="0.25">
      <c r="A207" s="1"/>
      <c r="B207" s="1"/>
      <c r="C207" s="1"/>
      <c r="D207" s="1"/>
      <c r="E207" s="1" t="s">
        <v>171</v>
      </c>
      <c r="F207" s="1"/>
      <c r="G207" s="1"/>
      <c r="H207" s="1"/>
      <c r="I207" s="22"/>
      <c r="J207" s="1"/>
      <c r="K207" s="1"/>
      <c r="L207" s="1"/>
      <c r="M207" s="1"/>
      <c r="N207" s="1"/>
      <c r="O207" s="1"/>
      <c r="P207" s="23"/>
      <c r="Q207" s="23"/>
    </row>
    <row r="208" spans="1:17" x14ac:dyDescent="0.25">
      <c r="A208" s="24"/>
      <c r="B208" s="24"/>
      <c r="C208" s="24"/>
      <c r="D208" s="24"/>
      <c r="E208" s="24"/>
      <c r="F208" s="24"/>
      <c r="G208" s="24"/>
      <c r="H208" s="24" t="s">
        <v>472</v>
      </c>
      <c r="I208" s="25">
        <v>45412</v>
      </c>
      <c r="J208" s="24" t="s">
        <v>492</v>
      </c>
      <c r="K208" s="24" t="s">
        <v>542</v>
      </c>
      <c r="L208" s="24" t="s">
        <v>632</v>
      </c>
      <c r="M208" s="24" t="s">
        <v>736</v>
      </c>
      <c r="N208" s="26"/>
      <c r="O208" s="24" t="s">
        <v>10</v>
      </c>
      <c r="P208" s="30">
        <v>-285.44</v>
      </c>
      <c r="Q208" s="30">
        <f>ROUND(Q207+P208,5)</f>
        <v>-285.44</v>
      </c>
    </row>
    <row r="209" spans="1:17" x14ac:dyDescent="0.25">
      <c r="A209" s="24"/>
      <c r="B209" s="24"/>
      <c r="C209" s="24"/>
      <c r="D209" s="24"/>
      <c r="E209" s="24"/>
      <c r="F209" s="24"/>
      <c r="G209" s="24"/>
      <c r="H209" s="24" t="s">
        <v>472</v>
      </c>
      <c r="I209" s="25">
        <v>45412</v>
      </c>
      <c r="J209" s="24" t="s">
        <v>500</v>
      </c>
      <c r="K209" s="24" t="s">
        <v>547</v>
      </c>
      <c r="L209" s="24" t="s">
        <v>632</v>
      </c>
      <c r="M209" s="24" t="s">
        <v>736</v>
      </c>
      <c r="N209" s="26"/>
      <c r="O209" s="24" t="s">
        <v>10</v>
      </c>
      <c r="P209" s="30">
        <v>-249.8</v>
      </c>
      <c r="Q209" s="30">
        <f>ROUND(Q208+P209,5)</f>
        <v>-535.24</v>
      </c>
    </row>
    <row r="210" spans="1:17" x14ac:dyDescent="0.25">
      <c r="A210" s="24"/>
      <c r="B210" s="24"/>
      <c r="C210" s="24"/>
      <c r="D210" s="24"/>
      <c r="E210" s="24"/>
      <c r="F210" s="24"/>
      <c r="G210" s="24"/>
      <c r="H210" s="24" t="s">
        <v>472</v>
      </c>
      <c r="I210" s="25">
        <v>45412</v>
      </c>
      <c r="J210" s="24" t="s">
        <v>493</v>
      </c>
      <c r="K210" s="24" t="s">
        <v>543</v>
      </c>
      <c r="L210" s="24" t="s">
        <v>632</v>
      </c>
      <c r="M210" s="24" t="s">
        <v>736</v>
      </c>
      <c r="N210" s="26"/>
      <c r="O210" s="24" t="s">
        <v>10</v>
      </c>
      <c r="P210" s="30">
        <v>-276.47000000000003</v>
      </c>
      <c r="Q210" s="30">
        <f>ROUND(Q209+P210,5)</f>
        <v>-811.71</v>
      </c>
    </row>
    <row r="211" spans="1:17" x14ac:dyDescent="0.25">
      <c r="A211" s="24"/>
      <c r="B211" s="24"/>
      <c r="C211" s="24"/>
      <c r="D211" s="24"/>
      <c r="E211" s="24"/>
      <c r="F211" s="24"/>
      <c r="G211" s="24"/>
      <c r="H211" s="24" t="s">
        <v>472</v>
      </c>
      <c r="I211" s="25">
        <v>45412</v>
      </c>
      <c r="J211" s="24" t="s">
        <v>491</v>
      </c>
      <c r="K211" s="24" t="s">
        <v>541</v>
      </c>
      <c r="L211" s="24" t="s">
        <v>632</v>
      </c>
      <c r="M211" s="24" t="s">
        <v>736</v>
      </c>
      <c r="N211" s="26"/>
      <c r="O211" s="24" t="s">
        <v>10</v>
      </c>
      <c r="P211" s="30">
        <v>-402</v>
      </c>
      <c r="Q211" s="30">
        <f>ROUND(Q210+P211,5)</f>
        <v>-1213.71</v>
      </c>
    </row>
    <row r="212" spans="1:17" ht="15.75" thickBot="1" x14ac:dyDescent="0.3">
      <c r="A212" s="24"/>
      <c r="B212" s="24"/>
      <c r="C212" s="24"/>
      <c r="D212" s="24"/>
      <c r="E212" s="24"/>
      <c r="F212" s="24"/>
      <c r="G212" s="24"/>
      <c r="H212" s="24" t="s">
        <v>472</v>
      </c>
      <c r="I212" s="25">
        <v>45412</v>
      </c>
      <c r="J212" s="24" t="s">
        <v>494</v>
      </c>
      <c r="K212" s="24" t="s">
        <v>544</v>
      </c>
      <c r="L212" s="24" t="s">
        <v>632</v>
      </c>
      <c r="M212" s="24" t="s">
        <v>736</v>
      </c>
      <c r="N212" s="26"/>
      <c r="O212" s="24" t="s">
        <v>10</v>
      </c>
      <c r="P212" s="27">
        <v>-321.12</v>
      </c>
      <c r="Q212" s="27">
        <f>ROUND(Q211+P212,5)</f>
        <v>-1534.83</v>
      </c>
    </row>
    <row r="213" spans="1:17" x14ac:dyDescent="0.25">
      <c r="A213" s="28"/>
      <c r="B213" s="28"/>
      <c r="C213" s="28"/>
      <c r="D213" s="28"/>
      <c r="E213" s="28" t="s">
        <v>419</v>
      </c>
      <c r="F213" s="28"/>
      <c r="G213" s="28"/>
      <c r="H213" s="28"/>
      <c r="I213" s="29"/>
      <c r="J213" s="28"/>
      <c r="K213" s="28"/>
      <c r="L213" s="28"/>
      <c r="M213" s="28"/>
      <c r="N213" s="28"/>
      <c r="O213" s="28"/>
      <c r="P213" s="2">
        <f>ROUND(SUM(P207:P212),5)</f>
        <v>-1534.83</v>
      </c>
      <c r="Q213" s="2">
        <f>Q212</f>
        <v>-1534.83</v>
      </c>
    </row>
    <row r="214" spans="1:17" x14ac:dyDescent="0.25">
      <c r="A214" s="1"/>
      <c r="B214" s="1"/>
      <c r="C214" s="1"/>
      <c r="D214" s="1"/>
      <c r="E214" s="1" t="s">
        <v>174</v>
      </c>
      <c r="F214" s="1"/>
      <c r="G214" s="1"/>
      <c r="H214" s="1"/>
      <c r="I214" s="22"/>
      <c r="J214" s="1"/>
      <c r="K214" s="1"/>
      <c r="L214" s="1"/>
      <c r="M214" s="1"/>
      <c r="N214" s="1"/>
      <c r="O214" s="1"/>
      <c r="P214" s="23"/>
      <c r="Q214" s="23"/>
    </row>
    <row r="215" spans="1:17" ht="15.75" thickBot="1" x14ac:dyDescent="0.3">
      <c r="A215" s="21"/>
      <c r="B215" s="21"/>
      <c r="C215" s="21"/>
      <c r="D215" s="21"/>
      <c r="E215" s="21"/>
      <c r="F215" s="21"/>
      <c r="G215" s="24"/>
      <c r="H215" s="24" t="s">
        <v>470</v>
      </c>
      <c r="I215" s="25">
        <v>45390</v>
      </c>
      <c r="J215" s="24"/>
      <c r="K215" s="24" t="s">
        <v>548</v>
      </c>
      <c r="L215" s="24" t="s">
        <v>634</v>
      </c>
      <c r="M215" s="24" t="s">
        <v>736</v>
      </c>
      <c r="N215" s="26"/>
      <c r="O215" s="24" t="s">
        <v>38</v>
      </c>
      <c r="P215" s="30">
        <v>-60</v>
      </c>
      <c r="Q215" s="30">
        <f>ROUND(Q214+P215,5)</f>
        <v>-60</v>
      </c>
    </row>
    <row r="216" spans="1:17" ht="15.75" thickBot="1" x14ac:dyDescent="0.3">
      <c r="A216" s="28"/>
      <c r="B216" s="28"/>
      <c r="C216" s="28"/>
      <c r="D216" s="28"/>
      <c r="E216" s="28" t="s">
        <v>420</v>
      </c>
      <c r="F216" s="28"/>
      <c r="G216" s="28"/>
      <c r="H216" s="28"/>
      <c r="I216" s="29"/>
      <c r="J216" s="28"/>
      <c r="K216" s="28"/>
      <c r="L216" s="28"/>
      <c r="M216" s="28"/>
      <c r="N216" s="28"/>
      <c r="O216" s="28"/>
      <c r="P216" s="3">
        <f>ROUND(SUM(P214:P215),5)</f>
        <v>-60</v>
      </c>
      <c r="Q216" s="3">
        <f>Q215</f>
        <v>-60</v>
      </c>
    </row>
    <row r="217" spans="1:17" x14ac:dyDescent="0.25">
      <c r="A217" s="28"/>
      <c r="B217" s="28"/>
      <c r="C217" s="28"/>
      <c r="D217" s="28" t="s">
        <v>175</v>
      </c>
      <c r="E217" s="28"/>
      <c r="F217" s="28"/>
      <c r="G217" s="28"/>
      <c r="H217" s="28"/>
      <c r="I217" s="29"/>
      <c r="J217" s="28"/>
      <c r="K217" s="28"/>
      <c r="L217" s="28"/>
      <c r="M217" s="28"/>
      <c r="N217" s="28"/>
      <c r="O217" s="28"/>
      <c r="P217" s="2">
        <f>ROUND(P198+P206+P213+P216,5)</f>
        <v>-6410.15</v>
      </c>
      <c r="Q217" s="2">
        <f>ROUND(Q198+Q206+Q213+Q216,5)</f>
        <v>-6410.15</v>
      </c>
    </row>
    <row r="218" spans="1:17" x14ac:dyDescent="0.25">
      <c r="A218" s="1"/>
      <c r="B218" s="1"/>
      <c r="C218" s="1"/>
      <c r="D218" s="1" t="s">
        <v>176</v>
      </c>
      <c r="E218" s="1"/>
      <c r="F218" s="1"/>
      <c r="G218" s="1"/>
      <c r="H218" s="1"/>
      <c r="I218" s="22"/>
      <c r="J218" s="1"/>
      <c r="K218" s="1"/>
      <c r="L218" s="1"/>
      <c r="M218" s="1"/>
      <c r="N218" s="1"/>
      <c r="O218" s="1"/>
      <c r="P218" s="23"/>
      <c r="Q218" s="23"/>
    </row>
    <row r="219" spans="1:17" x14ac:dyDescent="0.25">
      <c r="A219" s="1"/>
      <c r="B219" s="1"/>
      <c r="C219" s="1"/>
      <c r="D219" s="1"/>
      <c r="E219" s="1" t="s">
        <v>177</v>
      </c>
      <c r="F219" s="1"/>
      <c r="G219" s="1"/>
      <c r="H219" s="1"/>
      <c r="I219" s="22"/>
      <c r="J219" s="1"/>
      <c r="K219" s="1"/>
      <c r="L219" s="1"/>
      <c r="M219" s="1"/>
      <c r="N219" s="1"/>
      <c r="O219" s="1"/>
      <c r="P219" s="23"/>
      <c r="Q219" s="23"/>
    </row>
    <row r="220" spans="1:17" x14ac:dyDescent="0.25">
      <c r="A220" s="24"/>
      <c r="B220" s="24"/>
      <c r="C220" s="24"/>
      <c r="D220" s="24"/>
      <c r="E220" s="24"/>
      <c r="F220" s="24"/>
      <c r="G220" s="24"/>
      <c r="H220" s="24" t="s">
        <v>472</v>
      </c>
      <c r="I220" s="25">
        <v>45412</v>
      </c>
      <c r="J220" s="24" t="s">
        <v>501</v>
      </c>
      <c r="K220" s="24" t="s">
        <v>549</v>
      </c>
      <c r="L220" s="24" t="s">
        <v>632</v>
      </c>
      <c r="M220" s="24" t="s">
        <v>736</v>
      </c>
      <c r="N220" s="26"/>
      <c r="O220" s="24" t="s">
        <v>10</v>
      </c>
      <c r="P220" s="30">
        <v>-4.96</v>
      </c>
      <c r="Q220" s="30">
        <f>ROUND(Q219+P220,5)</f>
        <v>-4.96</v>
      </c>
    </row>
    <row r="221" spans="1:17" x14ac:dyDescent="0.25">
      <c r="A221" s="24"/>
      <c r="B221" s="24"/>
      <c r="C221" s="24"/>
      <c r="D221" s="24"/>
      <c r="E221" s="24"/>
      <c r="F221" s="24"/>
      <c r="G221" s="24"/>
      <c r="H221" s="24" t="s">
        <v>472</v>
      </c>
      <c r="I221" s="25">
        <v>45412</v>
      </c>
      <c r="J221" s="24" t="s">
        <v>487</v>
      </c>
      <c r="K221" s="24" t="s">
        <v>537</v>
      </c>
      <c r="L221" s="24" t="s">
        <v>632</v>
      </c>
      <c r="M221" s="24" t="s">
        <v>736</v>
      </c>
      <c r="N221" s="26"/>
      <c r="O221" s="24" t="s">
        <v>10</v>
      </c>
      <c r="P221" s="30">
        <v>-59.12</v>
      </c>
      <c r="Q221" s="30">
        <f>ROUND(Q220+P221,5)</f>
        <v>-64.08</v>
      </c>
    </row>
    <row r="222" spans="1:17" x14ac:dyDescent="0.25">
      <c r="A222" s="24"/>
      <c r="B222" s="24"/>
      <c r="C222" s="24"/>
      <c r="D222" s="24"/>
      <c r="E222" s="24"/>
      <c r="F222" s="24"/>
      <c r="G222" s="24"/>
      <c r="H222" s="24" t="s">
        <v>472</v>
      </c>
      <c r="I222" s="25">
        <v>45412</v>
      </c>
      <c r="J222" s="24" t="s">
        <v>488</v>
      </c>
      <c r="K222" s="24" t="s">
        <v>538</v>
      </c>
      <c r="L222" s="24" t="s">
        <v>632</v>
      </c>
      <c r="M222" s="24" t="s">
        <v>736</v>
      </c>
      <c r="N222" s="26"/>
      <c r="O222" s="24" t="s">
        <v>10</v>
      </c>
      <c r="P222" s="30">
        <v>-118.09</v>
      </c>
      <c r="Q222" s="30">
        <f>ROUND(Q221+P222,5)</f>
        <v>-182.17</v>
      </c>
    </row>
    <row r="223" spans="1:17" x14ac:dyDescent="0.25">
      <c r="A223" s="24"/>
      <c r="B223" s="24"/>
      <c r="C223" s="24"/>
      <c r="D223" s="24"/>
      <c r="E223" s="24"/>
      <c r="F223" s="24"/>
      <c r="G223" s="24"/>
      <c r="H223" s="24" t="s">
        <v>472</v>
      </c>
      <c r="I223" s="25">
        <v>45412</v>
      </c>
      <c r="J223" s="24" t="s">
        <v>489</v>
      </c>
      <c r="K223" s="24" t="s">
        <v>539</v>
      </c>
      <c r="L223" s="24" t="s">
        <v>632</v>
      </c>
      <c r="M223" s="24" t="s">
        <v>736</v>
      </c>
      <c r="N223" s="26"/>
      <c r="O223" s="24" t="s">
        <v>10</v>
      </c>
      <c r="P223" s="30">
        <v>-112.6</v>
      </c>
      <c r="Q223" s="30">
        <f>ROUND(Q222+P223,5)</f>
        <v>-294.77</v>
      </c>
    </row>
    <row r="224" spans="1:17" ht="15.75" thickBot="1" x14ac:dyDescent="0.3">
      <c r="A224" s="24"/>
      <c r="B224" s="24"/>
      <c r="C224" s="24"/>
      <c r="D224" s="24"/>
      <c r="E224" s="24"/>
      <c r="F224" s="24"/>
      <c r="G224" s="24"/>
      <c r="H224" s="24" t="s">
        <v>472</v>
      </c>
      <c r="I224" s="25">
        <v>45412</v>
      </c>
      <c r="J224" s="24" t="s">
        <v>490</v>
      </c>
      <c r="K224" s="24" t="s">
        <v>540</v>
      </c>
      <c r="L224" s="24" t="s">
        <v>632</v>
      </c>
      <c r="M224" s="24" t="s">
        <v>736</v>
      </c>
      <c r="N224" s="26"/>
      <c r="O224" s="24" t="s">
        <v>10</v>
      </c>
      <c r="P224" s="27">
        <v>-36.590000000000003</v>
      </c>
      <c r="Q224" s="27">
        <f>ROUND(Q223+P224,5)</f>
        <v>-331.36</v>
      </c>
    </row>
    <row r="225" spans="1:17" x14ac:dyDescent="0.25">
      <c r="A225" s="28"/>
      <c r="B225" s="28"/>
      <c r="C225" s="28"/>
      <c r="D225" s="28"/>
      <c r="E225" s="28" t="s">
        <v>421</v>
      </c>
      <c r="F225" s="28"/>
      <c r="G225" s="28"/>
      <c r="H225" s="28"/>
      <c r="I225" s="29"/>
      <c r="J225" s="28"/>
      <c r="K225" s="28"/>
      <c r="L225" s="28"/>
      <c r="M225" s="28"/>
      <c r="N225" s="28"/>
      <c r="O225" s="28"/>
      <c r="P225" s="2">
        <f>ROUND(SUM(P219:P224),5)</f>
        <v>-331.36</v>
      </c>
      <c r="Q225" s="2">
        <f>Q224</f>
        <v>-331.36</v>
      </c>
    </row>
    <row r="226" spans="1:17" x14ac:dyDescent="0.25">
      <c r="A226" s="1"/>
      <c r="B226" s="1"/>
      <c r="C226" s="1"/>
      <c r="D226" s="1"/>
      <c r="E226" s="1" t="s">
        <v>178</v>
      </c>
      <c r="F226" s="1"/>
      <c r="G226" s="1"/>
      <c r="H226" s="1"/>
      <c r="I226" s="22"/>
      <c r="J226" s="1"/>
      <c r="K226" s="1"/>
      <c r="L226" s="1"/>
      <c r="M226" s="1"/>
      <c r="N226" s="1"/>
      <c r="O226" s="1"/>
      <c r="P226" s="23"/>
      <c r="Q226" s="23"/>
    </row>
    <row r="227" spans="1:17" x14ac:dyDescent="0.25">
      <c r="A227" s="24"/>
      <c r="B227" s="24"/>
      <c r="C227" s="24"/>
      <c r="D227" s="24"/>
      <c r="E227" s="24"/>
      <c r="F227" s="24"/>
      <c r="G227" s="24"/>
      <c r="H227" s="24" t="s">
        <v>472</v>
      </c>
      <c r="I227" s="25">
        <v>45412</v>
      </c>
      <c r="J227" s="24" t="s">
        <v>501</v>
      </c>
      <c r="K227" s="24" t="s">
        <v>549</v>
      </c>
      <c r="L227" s="24" t="s">
        <v>632</v>
      </c>
      <c r="M227" s="24" t="s">
        <v>736</v>
      </c>
      <c r="N227" s="26"/>
      <c r="O227" s="24" t="s">
        <v>10</v>
      </c>
      <c r="P227" s="30">
        <v>-1.1599999999999999</v>
      </c>
      <c r="Q227" s="30">
        <f t="shared" ref="Q227:Q237" si="7">ROUND(Q226+P227,5)</f>
        <v>-1.1599999999999999</v>
      </c>
    </row>
    <row r="228" spans="1:17" x14ac:dyDescent="0.25">
      <c r="A228" s="24"/>
      <c r="B228" s="24"/>
      <c r="C228" s="24"/>
      <c r="D228" s="24"/>
      <c r="E228" s="24"/>
      <c r="F228" s="24"/>
      <c r="G228" s="24"/>
      <c r="H228" s="24" t="s">
        <v>472</v>
      </c>
      <c r="I228" s="25">
        <v>45412</v>
      </c>
      <c r="J228" s="24" t="s">
        <v>487</v>
      </c>
      <c r="K228" s="24" t="s">
        <v>537</v>
      </c>
      <c r="L228" s="24" t="s">
        <v>632</v>
      </c>
      <c r="M228" s="24" t="s">
        <v>736</v>
      </c>
      <c r="N228" s="26"/>
      <c r="O228" s="24" t="s">
        <v>10</v>
      </c>
      <c r="P228" s="30">
        <v>-13.83</v>
      </c>
      <c r="Q228" s="30">
        <f t="shared" si="7"/>
        <v>-14.99</v>
      </c>
    </row>
    <row r="229" spans="1:17" x14ac:dyDescent="0.25">
      <c r="A229" s="24"/>
      <c r="B229" s="24"/>
      <c r="C229" s="24"/>
      <c r="D229" s="24"/>
      <c r="E229" s="24"/>
      <c r="F229" s="24"/>
      <c r="G229" s="24"/>
      <c r="H229" s="24" t="s">
        <v>472</v>
      </c>
      <c r="I229" s="25">
        <v>45412</v>
      </c>
      <c r="J229" s="24" t="s">
        <v>492</v>
      </c>
      <c r="K229" s="24" t="s">
        <v>542</v>
      </c>
      <c r="L229" s="24" t="s">
        <v>632</v>
      </c>
      <c r="M229" s="24" t="s">
        <v>736</v>
      </c>
      <c r="N229" s="26"/>
      <c r="O229" s="24" t="s">
        <v>10</v>
      </c>
      <c r="P229" s="30">
        <v>-123.62</v>
      </c>
      <c r="Q229" s="30">
        <f t="shared" si="7"/>
        <v>-138.61000000000001</v>
      </c>
    </row>
    <row r="230" spans="1:17" x14ac:dyDescent="0.25">
      <c r="A230" s="24"/>
      <c r="B230" s="24"/>
      <c r="C230" s="24"/>
      <c r="D230" s="24"/>
      <c r="E230" s="24"/>
      <c r="F230" s="24"/>
      <c r="G230" s="24"/>
      <c r="H230" s="24" t="s">
        <v>472</v>
      </c>
      <c r="I230" s="25">
        <v>45412</v>
      </c>
      <c r="J230" s="24" t="s">
        <v>488</v>
      </c>
      <c r="K230" s="24" t="s">
        <v>538</v>
      </c>
      <c r="L230" s="24" t="s">
        <v>632</v>
      </c>
      <c r="M230" s="24" t="s">
        <v>736</v>
      </c>
      <c r="N230" s="26"/>
      <c r="O230" s="24" t="s">
        <v>10</v>
      </c>
      <c r="P230" s="30">
        <v>-27.62</v>
      </c>
      <c r="Q230" s="30">
        <f t="shared" si="7"/>
        <v>-166.23</v>
      </c>
    </row>
    <row r="231" spans="1:17" x14ac:dyDescent="0.25">
      <c r="A231" s="24"/>
      <c r="B231" s="24"/>
      <c r="C231" s="24"/>
      <c r="D231" s="24"/>
      <c r="E231" s="24"/>
      <c r="F231" s="24"/>
      <c r="G231" s="24"/>
      <c r="H231" s="24" t="s">
        <v>472</v>
      </c>
      <c r="I231" s="25">
        <v>45412</v>
      </c>
      <c r="J231" s="24" t="s">
        <v>500</v>
      </c>
      <c r="K231" s="24" t="s">
        <v>547</v>
      </c>
      <c r="L231" s="24" t="s">
        <v>632</v>
      </c>
      <c r="M231" s="24" t="s">
        <v>736</v>
      </c>
      <c r="N231" s="26"/>
      <c r="O231" s="24" t="s">
        <v>10</v>
      </c>
      <c r="P231" s="30">
        <v>-100.72</v>
      </c>
      <c r="Q231" s="30">
        <f t="shared" si="7"/>
        <v>-266.95</v>
      </c>
    </row>
    <row r="232" spans="1:17" x14ac:dyDescent="0.25">
      <c r="A232" s="24"/>
      <c r="B232" s="24"/>
      <c r="C232" s="24"/>
      <c r="D232" s="24"/>
      <c r="E232" s="24"/>
      <c r="F232" s="24"/>
      <c r="G232" s="24"/>
      <c r="H232" s="24" t="s">
        <v>472</v>
      </c>
      <c r="I232" s="25">
        <v>45412</v>
      </c>
      <c r="J232" s="24" t="s">
        <v>489</v>
      </c>
      <c r="K232" s="24" t="s">
        <v>539</v>
      </c>
      <c r="L232" s="24" t="s">
        <v>632</v>
      </c>
      <c r="M232" s="24" t="s">
        <v>736</v>
      </c>
      <c r="N232" s="26"/>
      <c r="O232" s="24" t="s">
        <v>10</v>
      </c>
      <c r="P232" s="30">
        <v>-26.33</v>
      </c>
      <c r="Q232" s="30">
        <f t="shared" si="7"/>
        <v>-293.27999999999997</v>
      </c>
    </row>
    <row r="233" spans="1:17" x14ac:dyDescent="0.25">
      <c r="A233" s="24"/>
      <c r="B233" s="24"/>
      <c r="C233" s="24"/>
      <c r="D233" s="24"/>
      <c r="E233" s="24"/>
      <c r="F233" s="24"/>
      <c r="G233" s="24"/>
      <c r="H233" s="24" t="s">
        <v>472</v>
      </c>
      <c r="I233" s="25">
        <v>45412</v>
      </c>
      <c r="J233" s="24" t="s">
        <v>490</v>
      </c>
      <c r="K233" s="24" t="s">
        <v>540</v>
      </c>
      <c r="L233" s="24" t="s">
        <v>632</v>
      </c>
      <c r="M233" s="24" t="s">
        <v>736</v>
      </c>
      <c r="N233" s="26"/>
      <c r="O233" s="24" t="s">
        <v>10</v>
      </c>
      <c r="P233" s="30">
        <v>-8.56</v>
      </c>
      <c r="Q233" s="30">
        <f t="shared" si="7"/>
        <v>-301.83999999999997</v>
      </c>
    </row>
    <row r="234" spans="1:17" x14ac:dyDescent="0.25">
      <c r="A234" s="24"/>
      <c r="B234" s="24"/>
      <c r="C234" s="24"/>
      <c r="D234" s="24"/>
      <c r="E234" s="24"/>
      <c r="F234" s="24"/>
      <c r="G234" s="24"/>
      <c r="H234" s="24" t="s">
        <v>472</v>
      </c>
      <c r="I234" s="25">
        <v>45412</v>
      </c>
      <c r="J234" s="24" t="s">
        <v>493</v>
      </c>
      <c r="K234" s="24" t="s">
        <v>543</v>
      </c>
      <c r="L234" s="24" t="s">
        <v>632</v>
      </c>
      <c r="M234" s="24" t="s">
        <v>736</v>
      </c>
      <c r="N234" s="26"/>
      <c r="O234" s="24" t="s">
        <v>10</v>
      </c>
      <c r="P234" s="30">
        <v>-110.06</v>
      </c>
      <c r="Q234" s="30">
        <f t="shared" si="7"/>
        <v>-411.9</v>
      </c>
    </row>
    <row r="235" spans="1:17" x14ac:dyDescent="0.25">
      <c r="A235" s="24"/>
      <c r="B235" s="24"/>
      <c r="C235" s="24"/>
      <c r="D235" s="24"/>
      <c r="E235" s="24"/>
      <c r="F235" s="24"/>
      <c r="G235" s="24"/>
      <c r="H235" s="24" t="s">
        <v>472</v>
      </c>
      <c r="I235" s="25">
        <v>45412</v>
      </c>
      <c r="J235" s="24" t="s">
        <v>491</v>
      </c>
      <c r="K235" s="24" t="s">
        <v>541</v>
      </c>
      <c r="L235" s="24" t="s">
        <v>632</v>
      </c>
      <c r="M235" s="24" t="s">
        <v>736</v>
      </c>
      <c r="N235" s="26"/>
      <c r="O235" s="24" t="s">
        <v>10</v>
      </c>
      <c r="P235" s="30">
        <v>-162.02000000000001</v>
      </c>
      <c r="Q235" s="30">
        <f t="shared" si="7"/>
        <v>-573.91999999999996</v>
      </c>
    </row>
    <row r="236" spans="1:17" x14ac:dyDescent="0.25">
      <c r="A236" s="24"/>
      <c r="B236" s="24"/>
      <c r="C236" s="24"/>
      <c r="D236" s="24"/>
      <c r="E236" s="24"/>
      <c r="F236" s="24"/>
      <c r="G236" s="24"/>
      <c r="H236" s="24" t="s">
        <v>472</v>
      </c>
      <c r="I236" s="25">
        <v>45412</v>
      </c>
      <c r="J236" s="24" t="s">
        <v>495</v>
      </c>
      <c r="K236" s="24" t="s">
        <v>545</v>
      </c>
      <c r="L236" s="24" t="s">
        <v>632</v>
      </c>
      <c r="M236" s="24" t="s">
        <v>736</v>
      </c>
      <c r="N236" s="26"/>
      <c r="O236" s="24" t="s">
        <v>10</v>
      </c>
      <c r="P236" s="30">
        <v>-85.29</v>
      </c>
      <c r="Q236" s="30">
        <f t="shared" si="7"/>
        <v>-659.21</v>
      </c>
    </row>
    <row r="237" spans="1:17" ht="15.75" thickBot="1" x14ac:dyDescent="0.3">
      <c r="A237" s="24"/>
      <c r="B237" s="24"/>
      <c r="C237" s="24"/>
      <c r="D237" s="24"/>
      <c r="E237" s="24"/>
      <c r="F237" s="24"/>
      <c r="G237" s="24"/>
      <c r="H237" s="24" t="s">
        <v>472</v>
      </c>
      <c r="I237" s="25">
        <v>45412</v>
      </c>
      <c r="J237" s="24" t="s">
        <v>494</v>
      </c>
      <c r="K237" s="24" t="s">
        <v>544</v>
      </c>
      <c r="L237" s="24" t="s">
        <v>632</v>
      </c>
      <c r="M237" s="24" t="s">
        <v>736</v>
      </c>
      <c r="N237" s="26"/>
      <c r="O237" s="24" t="s">
        <v>10</v>
      </c>
      <c r="P237" s="27">
        <v>-154.71</v>
      </c>
      <c r="Q237" s="27">
        <f t="shared" si="7"/>
        <v>-813.92</v>
      </c>
    </row>
    <row r="238" spans="1:17" x14ac:dyDescent="0.25">
      <c r="A238" s="28"/>
      <c r="B238" s="28"/>
      <c r="C238" s="28"/>
      <c r="D238" s="28"/>
      <c r="E238" s="28" t="s">
        <v>422</v>
      </c>
      <c r="F238" s="28"/>
      <c r="G238" s="28"/>
      <c r="H238" s="28"/>
      <c r="I238" s="29"/>
      <c r="J238" s="28"/>
      <c r="K238" s="28"/>
      <c r="L238" s="28"/>
      <c r="M238" s="28"/>
      <c r="N238" s="28"/>
      <c r="O238" s="28"/>
      <c r="P238" s="2">
        <f>ROUND(SUM(P226:P237),5)</f>
        <v>-813.92</v>
      </c>
      <c r="Q238" s="2">
        <f>Q237</f>
        <v>-813.92</v>
      </c>
    </row>
    <row r="239" spans="1:17" x14ac:dyDescent="0.25">
      <c r="A239" s="1"/>
      <c r="B239" s="1"/>
      <c r="C239" s="1"/>
      <c r="D239" s="1"/>
      <c r="E239" s="1" t="s">
        <v>179</v>
      </c>
      <c r="F239" s="1"/>
      <c r="G239" s="1"/>
      <c r="H239" s="1"/>
      <c r="I239" s="22"/>
      <c r="J239" s="1"/>
      <c r="K239" s="1"/>
      <c r="L239" s="1"/>
      <c r="M239" s="1"/>
      <c r="N239" s="1"/>
      <c r="O239" s="1"/>
      <c r="P239" s="23"/>
      <c r="Q239" s="23"/>
    </row>
    <row r="240" spans="1:17" x14ac:dyDescent="0.25">
      <c r="A240" s="24"/>
      <c r="B240" s="24"/>
      <c r="C240" s="24"/>
      <c r="D240" s="24"/>
      <c r="E240" s="24"/>
      <c r="F240" s="24"/>
      <c r="G240" s="24"/>
      <c r="H240" s="24" t="s">
        <v>473</v>
      </c>
      <c r="I240" s="25">
        <v>45411</v>
      </c>
      <c r="J240" s="24"/>
      <c r="K240" s="24" t="s">
        <v>550</v>
      </c>
      <c r="L240" s="24" t="s">
        <v>635</v>
      </c>
      <c r="M240" s="24" t="s">
        <v>736</v>
      </c>
      <c r="N240" s="26"/>
      <c r="O240" s="24" t="s">
        <v>10</v>
      </c>
      <c r="P240" s="30">
        <v>5.41</v>
      </c>
      <c r="Q240" s="30">
        <f t="shared" ref="Q240:Q251" si="8">ROUND(Q239+P240,5)</f>
        <v>5.41</v>
      </c>
    </row>
    <row r="241" spans="1:17" x14ac:dyDescent="0.25">
      <c r="A241" s="24"/>
      <c r="B241" s="24"/>
      <c r="C241" s="24"/>
      <c r="D241" s="24"/>
      <c r="E241" s="24"/>
      <c r="F241" s="24"/>
      <c r="G241" s="24"/>
      <c r="H241" s="24" t="s">
        <v>472</v>
      </c>
      <c r="I241" s="25">
        <v>45412</v>
      </c>
      <c r="J241" s="24" t="s">
        <v>501</v>
      </c>
      <c r="K241" s="24" t="s">
        <v>549</v>
      </c>
      <c r="L241" s="24" t="s">
        <v>632</v>
      </c>
      <c r="M241" s="24" t="s">
        <v>736</v>
      </c>
      <c r="N241" s="26"/>
      <c r="O241" s="24" t="s">
        <v>10</v>
      </c>
      <c r="P241" s="30">
        <v>-0.16</v>
      </c>
      <c r="Q241" s="30">
        <f t="shared" si="8"/>
        <v>5.25</v>
      </c>
    </row>
    <row r="242" spans="1:17" x14ac:dyDescent="0.25">
      <c r="A242" s="24"/>
      <c r="B242" s="24"/>
      <c r="C242" s="24"/>
      <c r="D242" s="24"/>
      <c r="E242" s="24"/>
      <c r="F242" s="24"/>
      <c r="G242" s="24"/>
      <c r="H242" s="24" t="s">
        <v>472</v>
      </c>
      <c r="I242" s="25">
        <v>45412</v>
      </c>
      <c r="J242" s="24" t="s">
        <v>487</v>
      </c>
      <c r="K242" s="24" t="s">
        <v>537</v>
      </c>
      <c r="L242" s="24" t="s">
        <v>632</v>
      </c>
      <c r="M242" s="24" t="s">
        <v>736</v>
      </c>
      <c r="N242" s="26"/>
      <c r="O242" s="24" t="s">
        <v>10</v>
      </c>
      <c r="P242" s="30">
        <v>-1.91</v>
      </c>
      <c r="Q242" s="30">
        <f t="shared" si="8"/>
        <v>3.34</v>
      </c>
    </row>
    <row r="243" spans="1:17" x14ac:dyDescent="0.25">
      <c r="A243" s="24"/>
      <c r="B243" s="24"/>
      <c r="C243" s="24"/>
      <c r="D243" s="24"/>
      <c r="E243" s="24"/>
      <c r="F243" s="24"/>
      <c r="G243" s="24"/>
      <c r="H243" s="24" t="s">
        <v>472</v>
      </c>
      <c r="I243" s="25">
        <v>45412</v>
      </c>
      <c r="J243" s="24" t="s">
        <v>492</v>
      </c>
      <c r="K243" s="24" t="s">
        <v>542</v>
      </c>
      <c r="L243" s="24" t="s">
        <v>632</v>
      </c>
      <c r="M243" s="24" t="s">
        <v>736</v>
      </c>
      <c r="N243" s="26"/>
      <c r="O243" s="24" t="s">
        <v>10</v>
      </c>
      <c r="P243" s="30">
        <v>-15.86</v>
      </c>
      <c r="Q243" s="30">
        <f t="shared" si="8"/>
        <v>-12.52</v>
      </c>
    </row>
    <row r="244" spans="1:17" x14ac:dyDescent="0.25">
      <c r="A244" s="24"/>
      <c r="B244" s="24"/>
      <c r="C244" s="24"/>
      <c r="D244" s="24"/>
      <c r="E244" s="24"/>
      <c r="F244" s="24"/>
      <c r="G244" s="24"/>
      <c r="H244" s="24" t="s">
        <v>472</v>
      </c>
      <c r="I244" s="25">
        <v>45412</v>
      </c>
      <c r="J244" s="24" t="s">
        <v>488</v>
      </c>
      <c r="K244" s="24" t="s">
        <v>538</v>
      </c>
      <c r="L244" s="24" t="s">
        <v>632</v>
      </c>
      <c r="M244" s="24" t="s">
        <v>736</v>
      </c>
      <c r="N244" s="26"/>
      <c r="O244" s="24" t="s">
        <v>10</v>
      </c>
      <c r="P244" s="30">
        <v>-3.81</v>
      </c>
      <c r="Q244" s="30">
        <f t="shared" si="8"/>
        <v>-16.329999999999998</v>
      </c>
    </row>
    <row r="245" spans="1:17" x14ac:dyDescent="0.25">
      <c r="A245" s="24"/>
      <c r="B245" s="24"/>
      <c r="C245" s="24"/>
      <c r="D245" s="24"/>
      <c r="E245" s="24"/>
      <c r="F245" s="24"/>
      <c r="G245" s="24"/>
      <c r="H245" s="24" t="s">
        <v>472</v>
      </c>
      <c r="I245" s="25">
        <v>45412</v>
      </c>
      <c r="J245" s="24" t="s">
        <v>500</v>
      </c>
      <c r="K245" s="24" t="s">
        <v>547</v>
      </c>
      <c r="L245" s="24" t="s">
        <v>632</v>
      </c>
      <c r="M245" s="24" t="s">
        <v>736</v>
      </c>
      <c r="N245" s="26"/>
      <c r="O245" s="24" t="s">
        <v>10</v>
      </c>
      <c r="P245" s="30">
        <v>-13.88</v>
      </c>
      <c r="Q245" s="30">
        <f t="shared" si="8"/>
        <v>-30.21</v>
      </c>
    </row>
    <row r="246" spans="1:17" x14ac:dyDescent="0.25">
      <c r="A246" s="24"/>
      <c r="B246" s="24"/>
      <c r="C246" s="24"/>
      <c r="D246" s="24"/>
      <c r="E246" s="24"/>
      <c r="F246" s="24"/>
      <c r="G246" s="24"/>
      <c r="H246" s="24" t="s">
        <v>472</v>
      </c>
      <c r="I246" s="25">
        <v>45412</v>
      </c>
      <c r="J246" s="24" t="s">
        <v>489</v>
      </c>
      <c r="K246" s="24" t="s">
        <v>539</v>
      </c>
      <c r="L246" s="24" t="s">
        <v>632</v>
      </c>
      <c r="M246" s="24" t="s">
        <v>736</v>
      </c>
      <c r="N246" s="26"/>
      <c r="O246" s="24" t="s">
        <v>10</v>
      </c>
      <c r="P246" s="30">
        <v>-3.63</v>
      </c>
      <c r="Q246" s="30">
        <f t="shared" si="8"/>
        <v>-33.840000000000003</v>
      </c>
    </row>
    <row r="247" spans="1:17" x14ac:dyDescent="0.25">
      <c r="A247" s="24"/>
      <c r="B247" s="24"/>
      <c r="C247" s="24"/>
      <c r="D247" s="24"/>
      <c r="E247" s="24"/>
      <c r="F247" s="24"/>
      <c r="G247" s="24"/>
      <c r="H247" s="24" t="s">
        <v>472</v>
      </c>
      <c r="I247" s="25">
        <v>45412</v>
      </c>
      <c r="J247" s="24" t="s">
        <v>490</v>
      </c>
      <c r="K247" s="24" t="s">
        <v>540</v>
      </c>
      <c r="L247" s="24" t="s">
        <v>632</v>
      </c>
      <c r="M247" s="24" t="s">
        <v>736</v>
      </c>
      <c r="N247" s="26"/>
      <c r="O247" s="24" t="s">
        <v>10</v>
      </c>
      <c r="P247" s="30">
        <v>-1.18</v>
      </c>
      <c r="Q247" s="30">
        <f t="shared" si="8"/>
        <v>-35.020000000000003</v>
      </c>
    </row>
    <row r="248" spans="1:17" x14ac:dyDescent="0.25">
      <c r="A248" s="24"/>
      <c r="B248" s="24"/>
      <c r="C248" s="24"/>
      <c r="D248" s="24"/>
      <c r="E248" s="24"/>
      <c r="F248" s="24"/>
      <c r="G248" s="24"/>
      <c r="H248" s="24" t="s">
        <v>472</v>
      </c>
      <c r="I248" s="25">
        <v>45412</v>
      </c>
      <c r="J248" s="24" t="s">
        <v>493</v>
      </c>
      <c r="K248" s="24" t="s">
        <v>543</v>
      </c>
      <c r="L248" s="24" t="s">
        <v>632</v>
      </c>
      <c r="M248" s="24" t="s">
        <v>736</v>
      </c>
      <c r="N248" s="26"/>
      <c r="O248" s="24" t="s">
        <v>10</v>
      </c>
      <c r="P248" s="30">
        <v>-15.36</v>
      </c>
      <c r="Q248" s="30">
        <f t="shared" si="8"/>
        <v>-50.38</v>
      </c>
    </row>
    <row r="249" spans="1:17" x14ac:dyDescent="0.25">
      <c r="A249" s="24"/>
      <c r="B249" s="24"/>
      <c r="C249" s="24"/>
      <c r="D249" s="24"/>
      <c r="E249" s="24"/>
      <c r="F249" s="24"/>
      <c r="G249" s="24"/>
      <c r="H249" s="24" t="s">
        <v>472</v>
      </c>
      <c r="I249" s="25">
        <v>45412</v>
      </c>
      <c r="J249" s="24" t="s">
        <v>491</v>
      </c>
      <c r="K249" s="24" t="s">
        <v>541</v>
      </c>
      <c r="L249" s="24" t="s">
        <v>632</v>
      </c>
      <c r="M249" s="24" t="s">
        <v>736</v>
      </c>
      <c r="N249" s="26"/>
      <c r="O249" s="24" t="s">
        <v>10</v>
      </c>
      <c r="P249" s="30">
        <v>-22.33</v>
      </c>
      <c r="Q249" s="30">
        <f t="shared" si="8"/>
        <v>-72.709999999999994</v>
      </c>
    </row>
    <row r="250" spans="1:17" x14ac:dyDescent="0.25">
      <c r="A250" s="24"/>
      <c r="B250" s="24"/>
      <c r="C250" s="24"/>
      <c r="D250" s="24"/>
      <c r="E250" s="24"/>
      <c r="F250" s="24"/>
      <c r="G250" s="24"/>
      <c r="H250" s="24" t="s">
        <v>472</v>
      </c>
      <c r="I250" s="25">
        <v>45412</v>
      </c>
      <c r="J250" s="24" t="s">
        <v>495</v>
      </c>
      <c r="K250" s="24" t="s">
        <v>545</v>
      </c>
      <c r="L250" s="24" t="s">
        <v>632</v>
      </c>
      <c r="M250" s="24" t="s">
        <v>736</v>
      </c>
      <c r="N250" s="26"/>
      <c r="O250" s="24" t="s">
        <v>10</v>
      </c>
      <c r="P250" s="30">
        <v>-10.19</v>
      </c>
      <c r="Q250" s="30">
        <f t="shared" si="8"/>
        <v>-82.9</v>
      </c>
    </row>
    <row r="251" spans="1:17" ht="15.75" thickBot="1" x14ac:dyDescent="0.3">
      <c r="A251" s="24"/>
      <c r="B251" s="24"/>
      <c r="C251" s="24"/>
      <c r="D251" s="24"/>
      <c r="E251" s="24"/>
      <c r="F251" s="24"/>
      <c r="G251" s="24"/>
      <c r="H251" s="24" t="s">
        <v>472</v>
      </c>
      <c r="I251" s="25">
        <v>45412</v>
      </c>
      <c r="J251" s="24" t="s">
        <v>494</v>
      </c>
      <c r="K251" s="24" t="s">
        <v>544</v>
      </c>
      <c r="L251" s="24" t="s">
        <v>632</v>
      </c>
      <c r="M251" s="24" t="s">
        <v>736</v>
      </c>
      <c r="N251" s="26"/>
      <c r="O251" s="24" t="s">
        <v>10</v>
      </c>
      <c r="P251" s="30">
        <v>-17.84</v>
      </c>
      <c r="Q251" s="30">
        <f t="shared" si="8"/>
        <v>-100.74</v>
      </c>
    </row>
    <row r="252" spans="1:17" ht="15.75" thickBot="1" x14ac:dyDescent="0.3">
      <c r="A252" s="28"/>
      <c r="B252" s="28"/>
      <c r="C252" s="28"/>
      <c r="D252" s="28"/>
      <c r="E252" s="28" t="s">
        <v>423</v>
      </c>
      <c r="F252" s="28"/>
      <c r="G252" s="28"/>
      <c r="H252" s="28"/>
      <c r="I252" s="29"/>
      <c r="J252" s="28"/>
      <c r="K252" s="28"/>
      <c r="L252" s="28"/>
      <c r="M252" s="28"/>
      <c r="N252" s="28"/>
      <c r="O252" s="28"/>
      <c r="P252" s="4">
        <f>ROUND(SUM(P239:P251),5)</f>
        <v>-100.74</v>
      </c>
      <c r="Q252" s="4">
        <f>Q251</f>
        <v>-100.74</v>
      </c>
    </row>
    <row r="253" spans="1:17" ht="15.75" thickBot="1" x14ac:dyDescent="0.3">
      <c r="A253" s="28"/>
      <c r="B253" s="28"/>
      <c r="C253" s="28"/>
      <c r="D253" s="28" t="s">
        <v>180</v>
      </c>
      <c r="E253" s="28"/>
      <c r="F253" s="28"/>
      <c r="G253" s="28"/>
      <c r="H253" s="28"/>
      <c r="I253" s="29"/>
      <c r="J253" s="28"/>
      <c r="K253" s="28"/>
      <c r="L253" s="28"/>
      <c r="M253" s="28"/>
      <c r="N253" s="28"/>
      <c r="O253" s="28"/>
      <c r="P253" s="3">
        <f>ROUND(P225+P238+P252,5)</f>
        <v>-1246.02</v>
      </c>
      <c r="Q253" s="3">
        <f>ROUND(Q225+Q238+Q252,5)</f>
        <v>-1246.02</v>
      </c>
    </row>
    <row r="254" spans="1:17" x14ac:dyDescent="0.25">
      <c r="A254" s="28"/>
      <c r="B254" s="28"/>
      <c r="C254" s="28" t="s">
        <v>181</v>
      </c>
      <c r="D254" s="28"/>
      <c r="E254" s="28"/>
      <c r="F254" s="28"/>
      <c r="G254" s="28"/>
      <c r="H254" s="28"/>
      <c r="I254" s="29"/>
      <c r="J254" s="28"/>
      <c r="K254" s="28"/>
      <c r="L254" s="28"/>
      <c r="M254" s="28"/>
      <c r="N254" s="28"/>
      <c r="O254" s="28"/>
      <c r="P254" s="2">
        <f>ROUND(P181+P189+P217+P253,5)</f>
        <v>-73960.789999999994</v>
      </c>
      <c r="Q254" s="2">
        <f>ROUND(Q181+Q189+Q217+Q253,5)</f>
        <v>-73960.789999999994</v>
      </c>
    </row>
    <row r="255" spans="1:17" x14ac:dyDescent="0.25">
      <c r="A255" s="1"/>
      <c r="B255" s="1"/>
      <c r="C255" s="1" t="s">
        <v>182</v>
      </c>
      <c r="D255" s="1"/>
      <c r="E255" s="1"/>
      <c r="F255" s="1"/>
      <c r="G255" s="1"/>
      <c r="H255" s="1"/>
      <c r="I255" s="22"/>
      <c r="J255" s="1"/>
      <c r="K255" s="1"/>
      <c r="L255" s="1"/>
      <c r="M255" s="1"/>
      <c r="N255" s="1"/>
      <c r="O255" s="1"/>
      <c r="P255" s="23"/>
      <c r="Q255" s="23"/>
    </row>
    <row r="256" spans="1:17" x14ac:dyDescent="0.25">
      <c r="A256" s="1"/>
      <c r="B256" s="1"/>
      <c r="C256" s="1"/>
      <c r="D256" s="1" t="s">
        <v>183</v>
      </c>
      <c r="E256" s="1"/>
      <c r="F256" s="1"/>
      <c r="G256" s="1"/>
      <c r="H256" s="1"/>
      <c r="I256" s="22"/>
      <c r="J256" s="1"/>
      <c r="K256" s="1"/>
      <c r="L256" s="1"/>
      <c r="M256" s="1"/>
      <c r="N256" s="1"/>
      <c r="O256" s="1"/>
      <c r="P256" s="23"/>
      <c r="Q256" s="23"/>
    </row>
    <row r="257" spans="1:17" ht="15.75" thickBot="1" x14ac:dyDescent="0.3">
      <c r="A257" s="21"/>
      <c r="B257" s="21"/>
      <c r="C257" s="21"/>
      <c r="D257" s="21"/>
      <c r="E257" s="21"/>
      <c r="F257" s="21"/>
      <c r="G257" s="24"/>
      <c r="H257" s="24" t="s">
        <v>469</v>
      </c>
      <c r="I257" s="25">
        <v>45412</v>
      </c>
      <c r="J257" s="24" t="s">
        <v>502</v>
      </c>
      <c r="K257" s="24" t="s">
        <v>551</v>
      </c>
      <c r="L257" s="24" t="s">
        <v>636</v>
      </c>
      <c r="M257" s="24" t="s">
        <v>736</v>
      </c>
      <c r="N257" s="26"/>
      <c r="O257" s="24" t="s">
        <v>35</v>
      </c>
      <c r="P257" s="27">
        <v>-85.5</v>
      </c>
      <c r="Q257" s="27">
        <f>ROUND(Q256+P257,5)</f>
        <v>-85.5</v>
      </c>
    </row>
    <row r="258" spans="1:17" x14ac:dyDescent="0.25">
      <c r="A258" s="28"/>
      <c r="B258" s="28"/>
      <c r="C258" s="28"/>
      <c r="D258" s="28" t="s">
        <v>424</v>
      </c>
      <c r="E258" s="28"/>
      <c r="F258" s="28"/>
      <c r="G258" s="28"/>
      <c r="H258" s="28"/>
      <c r="I258" s="29"/>
      <c r="J258" s="28"/>
      <c r="K258" s="28"/>
      <c r="L258" s="28"/>
      <c r="M258" s="28"/>
      <c r="N258" s="28"/>
      <c r="O258" s="28"/>
      <c r="P258" s="2">
        <f>ROUND(SUM(P256:P257),5)</f>
        <v>-85.5</v>
      </c>
      <c r="Q258" s="2">
        <f>Q257</f>
        <v>-85.5</v>
      </c>
    </row>
    <row r="259" spans="1:17" x14ac:dyDescent="0.25">
      <c r="A259" s="1"/>
      <c r="B259" s="1"/>
      <c r="C259" s="1"/>
      <c r="D259" s="1" t="s">
        <v>184</v>
      </c>
      <c r="E259" s="1"/>
      <c r="F259" s="1"/>
      <c r="G259" s="1"/>
      <c r="H259" s="1"/>
      <c r="I259" s="22"/>
      <c r="J259" s="1"/>
      <c r="K259" s="1"/>
      <c r="L259" s="1"/>
      <c r="M259" s="1"/>
      <c r="N259" s="1"/>
      <c r="O259" s="1"/>
      <c r="P259" s="23"/>
      <c r="Q259" s="23"/>
    </row>
    <row r="260" spans="1:17" ht="15.75" thickBot="1" x14ac:dyDescent="0.3">
      <c r="A260" s="21"/>
      <c r="B260" s="21"/>
      <c r="C260" s="21"/>
      <c r="D260" s="21"/>
      <c r="E260" s="21"/>
      <c r="F260" s="21"/>
      <c r="G260" s="24"/>
      <c r="H260" s="24" t="s">
        <v>469</v>
      </c>
      <c r="I260" s="25">
        <v>45383</v>
      </c>
      <c r="J260" s="24" t="s">
        <v>503</v>
      </c>
      <c r="K260" s="24" t="s">
        <v>552</v>
      </c>
      <c r="L260" s="24"/>
      <c r="M260" s="24" t="s">
        <v>736</v>
      </c>
      <c r="N260" s="26"/>
      <c r="O260" s="24" t="s">
        <v>35</v>
      </c>
      <c r="P260" s="30">
        <v>-2700</v>
      </c>
      <c r="Q260" s="30">
        <f>ROUND(Q259+P260,5)</f>
        <v>-2700</v>
      </c>
    </row>
    <row r="261" spans="1:17" ht="15.75" thickBot="1" x14ac:dyDescent="0.3">
      <c r="A261" s="28"/>
      <c r="B261" s="28"/>
      <c r="C261" s="28"/>
      <c r="D261" s="28" t="s">
        <v>425</v>
      </c>
      <c r="E261" s="28"/>
      <c r="F261" s="28"/>
      <c r="G261" s="28"/>
      <c r="H261" s="28"/>
      <c r="I261" s="29"/>
      <c r="J261" s="28"/>
      <c r="K261" s="28"/>
      <c r="L261" s="28"/>
      <c r="M261" s="28"/>
      <c r="N261" s="28"/>
      <c r="O261" s="28"/>
      <c r="P261" s="3">
        <f>ROUND(SUM(P259:P260),5)</f>
        <v>-2700</v>
      </c>
      <c r="Q261" s="3">
        <f>Q260</f>
        <v>-2700</v>
      </c>
    </row>
    <row r="262" spans="1:17" x14ac:dyDescent="0.25">
      <c r="A262" s="28"/>
      <c r="B262" s="28"/>
      <c r="C262" s="28" t="s">
        <v>186</v>
      </c>
      <c r="D262" s="28"/>
      <c r="E262" s="28"/>
      <c r="F262" s="28"/>
      <c r="G262" s="28"/>
      <c r="H262" s="28"/>
      <c r="I262" s="29"/>
      <c r="J262" s="28"/>
      <c r="K262" s="28"/>
      <c r="L262" s="28"/>
      <c r="M262" s="28"/>
      <c r="N262" s="28"/>
      <c r="O262" s="28"/>
      <c r="P262" s="2">
        <f>ROUND(P258+P261,5)</f>
        <v>-2785.5</v>
      </c>
      <c r="Q262" s="2">
        <f>ROUND(Q258+Q261,5)</f>
        <v>-2785.5</v>
      </c>
    </row>
    <row r="263" spans="1:17" x14ac:dyDescent="0.25">
      <c r="A263" s="1"/>
      <c r="B263" s="1"/>
      <c r="C263" s="1" t="s">
        <v>187</v>
      </c>
      <c r="D263" s="1"/>
      <c r="E263" s="1"/>
      <c r="F263" s="1"/>
      <c r="G263" s="1"/>
      <c r="H263" s="1"/>
      <c r="I263" s="22"/>
      <c r="J263" s="1"/>
      <c r="K263" s="1"/>
      <c r="L263" s="1"/>
      <c r="M263" s="1"/>
      <c r="N263" s="1"/>
      <c r="O263" s="1"/>
      <c r="P263" s="23"/>
      <c r="Q263" s="23"/>
    </row>
    <row r="264" spans="1:17" x14ac:dyDescent="0.25">
      <c r="A264" s="1"/>
      <c r="B264" s="1"/>
      <c r="C264" s="1"/>
      <c r="D264" s="1" t="s">
        <v>188</v>
      </c>
      <c r="E264" s="1"/>
      <c r="F264" s="1"/>
      <c r="G264" s="1"/>
      <c r="H264" s="1"/>
      <c r="I264" s="22"/>
      <c r="J264" s="1"/>
      <c r="K264" s="1"/>
      <c r="L264" s="1"/>
      <c r="M264" s="1"/>
      <c r="N264" s="1"/>
      <c r="O264" s="1"/>
      <c r="P264" s="23"/>
      <c r="Q264" s="23"/>
    </row>
    <row r="265" spans="1:17" x14ac:dyDescent="0.25">
      <c r="A265" s="1"/>
      <c r="B265" s="1"/>
      <c r="C265" s="1"/>
      <c r="D265" s="1"/>
      <c r="E265" s="1" t="s">
        <v>189</v>
      </c>
      <c r="F265" s="1"/>
      <c r="G265" s="1"/>
      <c r="H265" s="1"/>
      <c r="I265" s="22"/>
      <c r="J265" s="1"/>
      <c r="K265" s="1"/>
      <c r="L265" s="1"/>
      <c r="M265" s="1"/>
      <c r="N265" s="1"/>
      <c r="O265" s="1"/>
      <c r="P265" s="23"/>
      <c r="Q265" s="23"/>
    </row>
    <row r="266" spans="1:17" x14ac:dyDescent="0.25">
      <c r="A266" s="1"/>
      <c r="B266" s="1"/>
      <c r="C266" s="1"/>
      <c r="D266" s="1"/>
      <c r="E266" s="1"/>
      <c r="F266" s="1" t="s">
        <v>190</v>
      </c>
      <c r="G266" s="1"/>
      <c r="H266" s="1"/>
      <c r="I266" s="22"/>
      <c r="J266" s="1"/>
      <c r="K266" s="1"/>
      <c r="L266" s="1"/>
      <c r="M266" s="1"/>
      <c r="N266" s="1"/>
      <c r="O266" s="1"/>
      <c r="P266" s="23"/>
      <c r="Q266" s="23"/>
    </row>
    <row r="267" spans="1:17" x14ac:dyDescent="0.25">
      <c r="A267" s="24"/>
      <c r="B267" s="24"/>
      <c r="C267" s="24"/>
      <c r="D267" s="24"/>
      <c r="E267" s="24"/>
      <c r="F267" s="24"/>
      <c r="G267" s="24"/>
      <c r="H267" s="24" t="s">
        <v>470</v>
      </c>
      <c r="I267" s="25">
        <v>45391</v>
      </c>
      <c r="J267" s="24"/>
      <c r="K267" s="24" t="s">
        <v>553</v>
      </c>
      <c r="L267" s="24" t="s">
        <v>637</v>
      </c>
      <c r="M267" s="24" t="s">
        <v>736</v>
      </c>
      <c r="N267" s="26"/>
      <c r="O267" s="24" t="s">
        <v>38</v>
      </c>
      <c r="P267" s="30">
        <v>-34.869999999999997</v>
      </c>
      <c r="Q267" s="30">
        <f>ROUND(Q266+P267,5)</f>
        <v>-34.869999999999997</v>
      </c>
    </row>
    <row r="268" spans="1:17" x14ac:dyDescent="0.25">
      <c r="A268" s="24"/>
      <c r="B268" s="24"/>
      <c r="C268" s="24"/>
      <c r="D268" s="24"/>
      <c r="E268" s="24"/>
      <c r="F268" s="24"/>
      <c r="G268" s="24"/>
      <c r="H268" s="24" t="s">
        <v>469</v>
      </c>
      <c r="I268" s="25">
        <v>45412</v>
      </c>
      <c r="J268" s="24" t="s">
        <v>486</v>
      </c>
      <c r="K268" s="24" t="s">
        <v>554</v>
      </c>
      <c r="L268" s="24" t="s">
        <v>638</v>
      </c>
      <c r="M268" s="24" t="s">
        <v>736</v>
      </c>
      <c r="N268" s="26"/>
      <c r="O268" s="24" t="s">
        <v>35</v>
      </c>
      <c r="P268" s="30">
        <v>-139.69</v>
      </c>
      <c r="Q268" s="30">
        <f>ROUND(Q267+P268,5)</f>
        <v>-174.56</v>
      </c>
    </row>
    <row r="269" spans="1:17" x14ac:dyDescent="0.25">
      <c r="A269" s="24"/>
      <c r="B269" s="24"/>
      <c r="C269" s="24"/>
      <c r="D269" s="24"/>
      <c r="E269" s="24"/>
      <c r="F269" s="24"/>
      <c r="G269" s="24"/>
      <c r="H269" s="24" t="s">
        <v>469</v>
      </c>
      <c r="I269" s="25">
        <v>45412</v>
      </c>
      <c r="J269" s="24" t="s">
        <v>486</v>
      </c>
      <c r="K269" s="24" t="s">
        <v>554</v>
      </c>
      <c r="L269" s="24" t="s">
        <v>639</v>
      </c>
      <c r="M269" s="24" t="s">
        <v>736</v>
      </c>
      <c r="N269" s="26"/>
      <c r="O269" s="24" t="s">
        <v>35</v>
      </c>
      <c r="P269" s="30">
        <v>-63.96</v>
      </c>
      <c r="Q269" s="30">
        <f>ROUND(Q268+P269,5)</f>
        <v>-238.52</v>
      </c>
    </row>
    <row r="270" spans="1:17" x14ac:dyDescent="0.25">
      <c r="A270" s="24"/>
      <c r="B270" s="24"/>
      <c r="C270" s="24"/>
      <c r="D270" s="24"/>
      <c r="E270" s="24"/>
      <c r="F270" s="24"/>
      <c r="G270" s="24"/>
      <c r="H270" s="24" t="s">
        <v>469</v>
      </c>
      <c r="I270" s="25">
        <v>45412</v>
      </c>
      <c r="J270" s="24" t="s">
        <v>486</v>
      </c>
      <c r="K270" s="24" t="s">
        <v>554</v>
      </c>
      <c r="L270" s="24" t="s">
        <v>640</v>
      </c>
      <c r="M270" s="24" t="s">
        <v>736</v>
      </c>
      <c r="N270" s="26"/>
      <c r="O270" s="24" t="s">
        <v>35</v>
      </c>
      <c r="P270" s="30">
        <v>-16.73</v>
      </c>
      <c r="Q270" s="30">
        <f>ROUND(Q269+P270,5)</f>
        <v>-255.25</v>
      </c>
    </row>
    <row r="271" spans="1:17" ht="15.75" thickBot="1" x14ac:dyDescent="0.3">
      <c r="A271" s="24"/>
      <c r="B271" s="24"/>
      <c r="C271" s="24"/>
      <c r="D271" s="24"/>
      <c r="E271" s="24"/>
      <c r="F271" s="24"/>
      <c r="G271" s="24"/>
      <c r="H271" s="24" t="s">
        <v>469</v>
      </c>
      <c r="I271" s="25">
        <v>45412</v>
      </c>
      <c r="J271" s="24" t="s">
        <v>486</v>
      </c>
      <c r="K271" s="24" t="s">
        <v>554</v>
      </c>
      <c r="L271" s="24" t="s">
        <v>641</v>
      </c>
      <c r="M271" s="24" t="s">
        <v>736</v>
      </c>
      <c r="N271" s="26"/>
      <c r="O271" s="24" t="s">
        <v>35</v>
      </c>
      <c r="P271" s="27">
        <v>-55.72</v>
      </c>
      <c r="Q271" s="27">
        <f>ROUND(Q270+P271,5)</f>
        <v>-310.97000000000003</v>
      </c>
    </row>
    <row r="272" spans="1:17" x14ac:dyDescent="0.25">
      <c r="A272" s="28"/>
      <c r="B272" s="28"/>
      <c r="C272" s="28"/>
      <c r="D272" s="28"/>
      <c r="E272" s="28"/>
      <c r="F272" s="28" t="s">
        <v>426</v>
      </c>
      <c r="G272" s="28"/>
      <c r="H272" s="28"/>
      <c r="I272" s="29"/>
      <c r="J272" s="28"/>
      <c r="K272" s="28"/>
      <c r="L272" s="28"/>
      <c r="M272" s="28"/>
      <c r="N272" s="28"/>
      <c r="O272" s="28"/>
      <c r="P272" s="2">
        <f>ROUND(SUM(P266:P271),5)</f>
        <v>-310.97000000000003</v>
      </c>
      <c r="Q272" s="2">
        <f>Q271</f>
        <v>-310.97000000000003</v>
      </c>
    </row>
    <row r="273" spans="1:17" x14ac:dyDescent="0.25">
      <c r="A273" s="1"/>
      <c r="B273" s="1"/>
      <c r="C273" s="1"/>
      <c r="D273" s="1"/>
      <c r="E273" s="1"/>
      <c r="F273" s="1" t="s">
        <v>191</v>
      </c>
      <c r="G273" s="1"/>
      <c r="H273" s="1"/>
      <c r="I273" s="22"/>
      <c r="J273" s="1"/>
      <c r="K273" s="1"/>
      <c r="L273" s="1"/>
      <c r="M273" s="1"/>
      <c r="N273" s="1"/>
      <c r="O273" s="1"/>
      <c r="P273" s="23"/>
      <c r="Q273" s="23"/>
    </row>
    <row r="274" spans="1:17" x14ac:dyDescent="0.25">
      <c r="A274" s="24"/>
      <c r="B274" s="24"/>
      <c r="C274" s="24"/>
      <c r="D274" s="24"/>
      <c r="E274" s="24"/>
      <c r="F274" s="24"/>
      <c r="G274" s="24"/>
      <c r="H274" s="24" t="s">
        <v>470</v>
      </c>
      <c r="I274" s="25">
        <v>45387</v>
      </c>
      <c r="J274" s="24"/>
      <c r="K274" s="24" t="s">
        <v>553</v>
      </c>
      <c r="L274" s="24" t="s">
        <v>642</v>
      </c>
      <c r="M274" s="24" t="s">
        <v>736</v>
      </c>
      <c r="N274" s="26"/>
      <c r="O274" s="24" t="s">
        <v>38</v>
      </c>
      <c r="P274" s="30">
        <v>-94.41</v>
      </c>
      <c r="Q274" s="30">
        <f t="shared" ref="Q274:Q281" si="9">ROUND(Q273+P274,5)</f>
        <v>-94.41</v>
      </c>
    </row>
    <row r="275" spans="1:17" x14ac:dyDescent="0.25">
      <c r="A275" s="24"/>
      <c r="B275" s="24"/>
      <c r="C275" s="24"/>
      <c r="D275" s="24"/>
      <c r="E275" s="24"/>
      <c r="F275" s="24"/>
      <c r="G275" s="24"/>
      <c r="H275" s="24" t="s">
        <v>469</v>
      </c>
      <c r="I275" s="25">
        <v>45390</v>
      </c>
      <c r="J275" s="24"/>
      <c r="K275" s="24" t="s">
        <v>555</v>
      </c>
      <c r="L275" s="24" t="s">
        <v>643</v>
      </c>
      <c r="M275" s="24" t="s">
        <v>736</v>
      </c>
      <c r="N275" s="26"/>
      <c r="O275" s="24" t="s">
        <v>35</v>
      </c>
      <c r="P275" s="30">
        <v>-9164.5400000000009</v>
      </c>
      <c r="Q275" s="30">
        <f t="shared" si="9"/>
        <v>-9258.9500000000007</v>
      </c>
    </row>
    <row r="276" spans="1:17" x14ac:dyDescent="0.25">
      <c r="A276" s="24"/>
      <c r="B276" s="24"/>
      <c r="C276" s="24"/>
      <c r="D276" s="24"/>
      <c r="E276" s="24"/>
      <c r="F276" s="24"/>
      <c r="G276" s="24"/>
      <c r="H276" s="24" t="s">
        <v>470</v>
      </c>
      <c r="I276" s="25">
        <v>45391</v>
      </c>
      <c r="J276" s="24"/>
      <c r="K276" s="24" t="s">
        <v>523</v>
      </c>
      <c r="L276" s="24" t="s">
        <v>644</v>
      </c>
      <c r="M276" s="24" t="s">
        <v>736</v>
      </c>
      <c r="N276" s="26"/>
      <c r="O276" s="24" t="s">
        <v>38</v>
      </c>
      <c r="P276" s="30">
        <v>-182.99</v>
      </c>
      <c r="Q276" s="30">
        <f t="shared" si="9"/>
        <v>-9441.94</v>
      </c>
    </row>
    <row r="277" spans="1:17" x14ac:dyDescent="0.25">
      <c r="A277" s="24"/>
      <c r="B277" s="24"/>
      <c r="C277" s="24"/>
      <c r="D277" s="24"/>
      <c r="E277" s="24"/>
      <c r="F277" s="24"/>
      <c r="G277" s="24"/>
      <c r="H277" s="24" t="s">
        <v>470</v>
      </c>
      <c r="I277" s="25">
        <v>45391</v>
      </c>
      <c r="J277" s="24"/>
      <c r="K277" s="24" t="s">
        <v>553</v>
      </c>
      <c r="L277" s="24" t="s">
        <v>645</v>
      </c>
      <c r="M277" s="24" t="s">
        <v>736</v>
      </c>
      <c r="N277" s="26"/>
      <c r="O277" s="24" t="s">
        <v>38</v>
      </c>
      <c r="P277" s="30">
        <v>-107.65</v>
      </c>
      <c r="Q277" s="30">
        <f t="shared" si="9"/>
        <v>-9549.59</v>
      </c>
    </row>
    <row r="278" spans="1:17" x14ac:dyDescent="0.25">
      <c r="A278" s="24"/>
      <c r="B278" s="24"/>
      <c r="C278" s="24"/>
      <c r="D278" s="24"/>
      <c r="E278" s="24"/>
      <c r="F278" s="24"/>
      <c r="G278" s="24"/>
      <c r="H278" s="24" t="s">
        <v>470</v>
      </c>
      <c r="I278" s="25">
        <v>45391</v>
      </c>
      <c r="J278" s="24"/>
      <c r="K278" s="24" t="s">
        <v>553</v>
      </c>
      <c r="L278" s="24" t="s">
        <v>646</v>
      </c>
      <c r="M278" s="24" t="s">
        <v>736</v>
      </c>
      <c r="N278" s="26"/>
      <c r="O278" s="24" t="s">
        <v>38</v>
      </c>
      <c r="P278" s="30">
        <v>-294.48</v>
      </c>
      <c r="Q278" s="30">
        <f t="shared" si="9"/>
        <v>-9844.07</v>
      </c>
    </row>
    <row r="279" spans="1:17" x14ac:dyDescent="0.25">
      <c r="A279" s="24"/>
      <c r="B279" s="24"/>
      <c r="C279" s="24"/>
      <c r="D279" s="24"/>
      <c r="E279" s="24"/>
      <c r="F279" s="24"/>
      <c r="G279" s="24"/>
      <c r="H279" s="24" t="s">
        <v>470</v>
      </c>
      <c r="I279" s="25">
        <v>45391</v>
      </c>
      <c r="J279" s="24"/>
      <c r="K279" s="24" t="s">
        <v>553</v>
      </c>
      <c r="L279" s="24" t="s">
        <v>647</v>
      </c>
      <c r="M279" s="24" t="s">
        <v>736</v>
      </c>
      <c r="N279" s="26"/>
      <c r="O279" s="24" t="s">
        <v>38</v>
      </c>
      <c r="P279" s="30">
        <v>-251.44</v>
      </c>
      <c r="Q279" s="30">
        <f t="shared" si="9"/>
        <v>-10095.51</v>
      </c>
    </row>
    <row r="280" spans="1:17" x14ac:dyDescent="0.25">
      <c r="A280" s="24"/>
      <c r="B280" s="24"/>
      <c r="C280" s="24"/>
      <c r="D280" s="24"/>
      <c r="E280" s="24"/>
      <c r="F280" s="24"/>
      <c r="G280" s="24"/>
      <c r="H280" s="24" t="s">
        <v>469</v>
      </c>
      <c r="I280" s="25">
        <v>45412</v>
      </c>
      <c r="J280" s="24" t="s">
        <v>486</v>
      </c>
      <c r="K280" s="24" t="s">
        <v>554</v>
      </c>
      <c r="L280" s="24" t="s">
        <v>648</v>
      </c>
      <c r="M280" s="24" t="s">
        <v>736</v>
      </c>
      <c r="N280" s="26"/>
      <c r="O280" s="24" t="s">
        <v>35</v>
      </c>
      <c r="P280" s="30">
        <v>-3.99</v>
      </c>
      <c r="Q280" s="30">
        <f t="shared" si="9"/>
        <v>-10099.5</v>
      </c>
    </row>
    <row r="281" spans="1:17" ht="15.75" thickBot="1" x14ac:dyDescent="0.3">
      <c r="A281" s="24"/>
      <c r="B281" s="24"/>
      <c r="C281" s="24"/>
      <c r="D281" s="24"/>
      <c r="E281" s="24"/>
      <c r="F281" s="24"/>
      <c r="G281" s="24"/>
      <c r="H281" s="24" t="s">
        <v>469</v>
      </c>
      <c r="I281" s="25">
        <v>45412</v>
      </c>
      <c r="J281" s="24" t="s">
        <v>486</v>
      </c>
      <c r="K281" s="24" t="s">
        <v>554</v>
      </c>
      <c r="L281" s="24" t="s">
        <v>649</v>
      </c>
      <c r="M281" s="24" t="s">
        <v>736</v>
      </c>
      <c r="N281" s="26"/>
      <c r="O281" s="24" t="s">
        <v>35</v>
      </c>
      <c r="P281" s="30">
        <v>-5.98</v>
      </c>
      <c r="Q281" s="30">
        <f t="shared" si="9"/>
        <v>-10105.48</v>
      </c>
    </row>
    <row r="282" spans="1:17" ht="15.75" thickBot="1" x14ac:dyDescent="0.3">
      <c r="A282" s="28"/>
      <c r="B282" s="28"/>
      <c r="C282" s="28"/>
      <c r="D282" s="28"/>
      <c r="E282" s="28"/>
      <c r="F282" s="28" t="s">
        <v>427</v>
      </c>
      <c r="G282" s="28"/>
      <c r="H282" s="28"/>
      <c r="I282" s="29"/>
      <c r="J282" s="28"/>
      <c r="K282" s="28"/>
      <c r="L282" s="28"/>
      <c r="M282" s="28"/>
      <c r="N282" s="28"/>
      <c r="O282" s="28"/>
      <c r="P282" s="3">
        <f>ROUND(SUM(P273:P281),5)</f>
        <v>-10105.48</v>
      </c>
      <c r="Q282" s="3">
        <f>Q281</f>
        <v>-10105.48</v>
      </c>
    </row>
    <row r="283" spans="1:17" x14ac:dyDescent="0.25">
      <c r="A283" s="28"/>
      <c r="B283" s="28"/>
      <c r="C283" s="28"/>
      <c r="D283" s="28"/>
      <c r="E283" s="28" t="s">
        <v>192</v>
      </c>
      <c r="F283" s="28"/>
      <c r="G283" s="28"/>
      <c r="H283" s="28"/>
      <c r="I283" s="29"/>
      <c r="J283" s="28"/>
      <c r="K283" s="28"/>
      <c r="L283" s="28"/>
      <c r="M283" s="28"/>
      <c r="N283" s="28"/>
      <c r="O283" s="28"/>
      <c r="P283" s="2">
        <f>ROUND(P272+P282,5)</f>
        <v>-10416.450000000001</v>
      </c>
      <c r="Q283" s="2">
        <f>ROUND(Q272+Q282,5)</f>
        <v>-10416.450000000001</v>
      </c>
    </row>
    <row r="284" spans="1:17" x14ac:dyDescent="0.25">
      <c r="A284" s="1"/>
      <c r="B284" s="1"/>
      <c r="C284" s="1"/>
      <c r="D284" s="1"/>
      <c r="E284" s="1" t="s">
        <v>194</v>
      </c>
      <c r="F284" s="1"/>
      <c r="G284" s="1"/>
      <c r="H284" s="1"/>
      <c r="I284" s="22"/>
      <c r="J284" s="1"/>
      <c r="K284" s="1"/>
      <c r="L284" s="1"/>
      <c r="M284" s="1"/>
      <c r="N284" s="1"/>
      <c r="O284" s="1"/>
      <c r="P284" s="23"/>
      <c r="Q284" s="23"/>
    </row>
    <row r="285" spans="1:17" ht="15.75" thickBot="1" x14ac:dyDescent="0.3">
      <c r="A285" s="21"/>
      <c r="B285" s="21"/>
      <c r="C285" s="21"/>
      <c r="D285" s="21"/>
      <c r="E285" s="21"/>
      <c r="F285" s="21"/>
      <c r="G285" s="24"/>
      <c r="H285" s="24" t="s">
        <v>469</v>
      </c>
      <c r="I285" s="25">
        <v>45412</v>
      </c>
      <c r="J285" s="24" t="s">
        <v>486</v>
      </c>
      <c r="K285" s="24" t="s">
        <v>554</v>
      </c>
      <c r="L285" s="24" t="s">
        <v>650</v>
      </c>
      <c r="M285" s="24" t="s">
        <v>736</v>
      </c>
      <c r="N285" s="26"/>
      <c r="O285" s="24" t="s">
        <v>35</v>
      </c>
      <c r="P285" s="30">
        <v>-34.75</v>
      </c>
      <c r="Q285" s="30">
        <f>ROUND(Q284+P285,5)</f>
        <v>-34.75</v>
      </c>
    </row>
    <row r="286" spans="1:17" ht="15.75" thickBot="1" x14ac:dyDescent="0.3">
      <c r="A286" s="28"/>
      <c r="B286" s="28"/>
      <c r="C286" s="28"/>
      <c r="D286" s="28"/>
      <c r="E286" s="28" t="s">
        <v>428</v>
      </c>
      <c r="F286" s="28"/>
      <c r="G286" s="28"/>
      <c r="H286" s="28"/>
      <c r="I286" s="29"/>
      <c r="J286" s="28"/>
      <c r="K286" s="28"/>
      <c r="L286" s="28"/>
      <c r="M286" s="28"/>
      <c r="N286" s="28"/>
      <c r="O286" s="28"/>
      <c r="P286" s="3">
        <v>-34.75</v>
      </c>
      <c r="Q286" s="3">
        <v>-34.75</v>
      </c>
    </row>
    <row r="287" spans="1:17" x14ac:dyDescent="0.25">
      <c r="A287" s="28"/>
      <c r="B287" s="28"/>
      <c r="C287" s="28"/>
      <c r="D287" s="28" t="s">
        <v>195</v>
      </c>
      <c r="E287" s="28"/>
      <c r="F287" s="28"/>
      <c r="G287" s="28"/>
      <c r="H287" s="28"/>
      <c r="I287" s="29"/>
      <c r="J287" s="28"/>
      <c r="K287" s="28"/>
      <c r="L287" s="28"/>
      <c r="M287" s="28"/>
      <c r="N287" s="28"/>
      <c r="O287" s="28"/>
      <c r="P287" s="2">
        <f>ROUND(P283+P286,5)</f>
        <v>-10451.200000000001</v>
      </c>
      <c r="Q287" s="2">
        <f>ROUND(Q283+Q286,5)</f>
        <v>-10451.200000000001</v>
      </c>
    </row>
    <row r="288" spans="1:17" x14ac:dyDescent="0.25">
      <c r="A288" s="1"/>
      <c r="B288" s="1"/>
      <c r="C288" s="1"/>
      <c r="D288" s="1" t="s">
        <v>197</v>
      </c>
      <c r="E288" s="1"/>
      <c r="F288" s="1"/>
      <c r="G288" s="1"/>
      <c r="H288" s="1"/>
      <c r="I288" s="22"/>
      <c r="J288" s="1"/>
      <c r="K288" s="1"/>
      <c r="L288" s="1"/>
      <c r="M288" s="1"/>
      <c r="N288" s="1"/>
      <c r="O288" s="1"/>
      <c r="P288" s="23"/>
      <c r="Q288" s="23"/>
    </row>
    <row r="289" spans="1:17" x14ac:dyDescent="0.25">
      <c r="A289" s="1"/>
      <c r="B289" s="1"/>
      <c r="C289" s="1"/>
      <c r="D289" s="1"/>
      <c r="E289" s="1" t="s">
        <v>198</v>
      </c>
      <c r="F289" s="1"/>
      <c r="G289" s="1"/>
      <c r="H289" s="1"/>
      <c r="I289" s="22"/>
      <c r="J289" s="1"/>
      <c r="K289" s="1"/>
      <c r="L289" s="1"/>
      <c r="M289" s="1"/>
      <c r="N289" s="1"/>
      <c r="O289" s="1"/>
      <c r="P289" s="23"/>
      <c r="Q289" s="23"/>
    </row>
    <row r="290" spans="1:17" x14ac:dyDescent="0.25">
      <c r="A290" s="24"/>
      <c r="B290" s="24"/>
      <c r="C290" s="24"/>
      <c r="D290" s="24"/>
      <c r="E290" s="24"/>
      <c r="F290" s="24"/>
      <c r="G290" s="24"/>
      <c r="H290" s="24" t="s">
        <v>469</v>
      </c>
      <c r="I290" s="25">
        <v>45402</v>
      </c>
      <c r="J290" s="24" t="s">
        <v>504</v>
      </c>
      <c r="K290" s="24" t="s">
        <v>556</v>
      </c>
      <c r="L290" s="24" t="s">
        <v>651</v>
      </c>
      <c r="M290" s="24" t="s">
        <v>736</v>
      </c>
      <c r="N290" s="26"/>
      <c r="O290" s="24" t="s">
        <v>35</v>
      </c>
      <c r="P290" s="30">
        <v>-43.99</v>
      </c>
      <c r="Q290" s="30">
        <f t="shared" ref="Q290:Q296" si="10">ROUND(Q289+P290,5)</f>
        <v>-43.99</v>
      </c>
    </row>
    <row r="291" spans="1:17" x14ac:dyDescent="0.25">
      <c r="A291" s="24"/>
      <c r="B291" s="24"/>
      <c r="C291" s="24"/>
      <c r="D291" s="24"/>
      <c r="E291" s="24"/>
      <c r="F291" s="24"/>
      <c r="G291" s="24"/>
      <c r="H291" s="24" t="s">
        <v>469</v>
      </c>
      <c r="I291" s="25">
        <v>45402</v>
      </c>
      <c r="J291" s="24" t="s">
        <v>504</v>
      </c>
      <c r="K291" s="24" t="s">
        <v>556</v>
      </c>
      <c r="L291" s="24" t="s">
        <v>652</v>
      </c>
      <c r="M291" s="24" t="s">
        <v>736</v>
      </c>
      <c r="N291" s="26"/>
      <c r="O291" s="24" t="s">
        <v>35</v>
      </c>
      <c r="P291" s="30">
        <v>-49.03</v>
      </c>
      <c r="Q291" s="30">
        <f t="shared" si="10"/>
        <v>-93.02</v>
      </c>
    </row>
    <row r="292" spans="1:17" x14ac:dyDescent="0.25">
      <c r="A292" s="24"/>
      <c r="B292" s="24"/>
      <c r="C292" s="24"/>
      <c r="D292" s="24"/>
      <c r="E292" s="24"/>
      <c r="F292" s="24"/>
      <c r="G292" s="24"/>
      <c r="H292" s="24" t="s">
        <v>469</v>
      </c>
      <c r="I292" s="25">
        <v>45402</v>
      </c>
      <c r="J292" s="24" t="s">
        <v>504</v>
      </c>
      <c r="K292" s="24" t="s">
        <v>556</v>
      </c>
      <c r="L292" s="24" t="s">
        <v>653</v>
      </c>
      <c r="M292" s="24" t="s">
        <v>736</v>
      </c>
      <c r="N292" s="26"/>
      <c r="O292" s="24" t="s">
        <v>35</v>
      </c>
      <c r="P292" s="30">
        <v>-62.02</v>
      </c>
      <c r="Q292" s="30">
        <f t="shared" si="10"/>
        <v>-155.04</v>
      </c>
    </row>
    <row r="293" spans="1:17" x14ac:dyDescent="0.25">
      <c r="A293" s="24"/>
      <c r="B293" s="24"/>
      <c r="C293" s="24"/>
      <c r="D293" s="24"/>
      <c r="E293" s="24"/>
      <c r="F293" s="24"/>
      <c r="G293" s="24"/>
      <c r="H293" s="24" t="s">
        <v>469</v>
      </c>
      <c r="I293" s="25">
        <v>45402</v>
      </c>
      <c r="J293" s="24" t="s">
        <v>504</v>
      </c>
      <c r="K293" s="24" t="s">
        <v>556</v>
      </c>
      <c r="L293" s="24" t="s">
        <v>654</v>
      </c>
      <c r="M293" s="24" t="s">
        <v>736</v>
      </c>
      <c r="N293" s="26"/>
      <c r="O293" s="24" t="s">
        <v>35</v>
      </c>
      <c r="P293" s="30">
        <v>-49.03</v>
      </c>
      <c r="Q293" s="30">
        <f t="shared" si="10"/>
        <v>-204.07</v>
      </c>
    </row>
    <row r="294" spans="1:17" x14ac:dyDescent="0.25">
      <c r="A294" s="24"/>
      <c r="B294" s="24"/>
      <c r="C294" s="24"/>
      <c r="D294" s="24"/>
      <c r="E294" s="24"/>
      <c r="F294" s="24"/>
      <c r="G294" s="24"/>
      <c r="H294" s="24" t="s">
        <v>469</v>
      </c>
      <c r="I294" s="25">
        <v>45402</v>
      </c>
      <c r="J294" s="24" t="s">
        <v>504</v>
      </c>
      <c r="K294" s="24" t="s">
        <v>556</v>
      </c>
      <c r="L294" s="24" t="s">
        <v>655</v>
      </c>
      <c r="M294" s="24" t="s">
        <v>736</v>
      </c>
      <c r="N294" s="26"/>
      <c r="O294" s="24" t="s">
        <v>35</v>
      </c>
      <c r="P294" s="30">
        <v>-40.04</v>
      </c>
      <c r="Q294" s="30">
        <f t="shared" si="10"/>
        <v>-244.11</v>
      </c>
    </row>
    <row r="295" spans="1:17" x14ac:dyDescent="0.25">
      <c r="A295" s="24"/>
      <c r="B295" s="24"/>
      <c r="C295" s="24"/>
      <c r="D295" s="24"/>
      <c r="E295" s="24"/>
      <c r="F295" s="24"/>
      <c r="G295" s="24"/>
      <c r="H295" s="24" t="s">
        <v>469</v>
      </c>
      <c r="I295" s="25">
        <v>45402</v>
      </c>
      <c r="J295" s="24" t="s">
        <v>504</v>
      </c>
      <c r="K295" s="24" t="s">
        <v>556</v>
      </c>
      <c r="L295" s="24" t="s">
        <v>656</v>
      </c>
      <c r="M295" s="24" t="s">
        <v>736</v>
      </c>
      <c r="N295" s="26"/>
      <c r="O295" s="24" t="s">
        <v>35</v>
      </c>
      <c r="P295" s="30">
        <v>-49.03</v>
      </c>
      <c r="Q295" s="30">
        <f t="shared" si="10"/>
        <v>-293.14</v>
      </c>
    </row>
    <row r="296" spans="1:17" ht="15.75" thickBot="1" x14ac:dyDescent="0.3">
      <c r="A296" s="24"/>
      <c r="B296" s="24"/>
      <c r="C296" s="24"/>
      <c r="D296" s="24"/>
      <c r="E296" s="24"/>
      <c r="F296" s="24"/>
      <c r="G296" s="24"/>
      <c r="H296" s="24" t="s">
        <v>472</v>
      </c>
      <c r="I296" s="25">
        <v>45412</v>
      </c>
      <c r="J296" s="24" t="s">
        <v>491</v>
      </c>
      <c r="K296" s="24" t="s">
        <v>541</v>
      </c>
      <c r="L296" s="24" t="s">
        <v>632</v>
      </c>
      <c r="M296" s="24" t="s">
        <v>736</v>
      </c>
      <c r="N296" s="26"/>
      <c r="O296" s="24" t="s">
        <v>10</v>
      </c>
      <c r="P296" s="27">
        <v>154.97999999999999</v>
      </c>
      <c r="Q296" s="27">
        <f t="shared" si="10"/>
        <v>-138.16</v>
      </c>
    </row>
    <row r="297" spans="1:17" x14ac:dyDescent="0.25">
      <c r="A297" s="28"/>
      <c r="B297" s="28"/>
      <c r="C297" s="28"/>
      <c r="D297" s="28"/>
      <c r="E297" s="28" t="s">
        <v>429</v>
      </c>
      <c r="F297" s="28"/>
      <c r="G297" s="28"/>
      <c r="H297" s="28"/>
      <c r="I297" s="29"/>
      <c r="J297" s="28"/>
      <c r="K297" s="28"/>
      <c r="L297" s="28"/>
      <c r="M297" s="28"/>
      <c r="N297" s="28"/>
      <c r="O297" s="28"/>
      <c r="P297" s="2">
        <f>ROUND(SUM(P289:P296),5)</f>
        <v>-138.16</v>
      </c>
      <c r="Q297" s="2">
        <f>Q296</f>
        <v>-138.16</v>
      </c>
    </row>
    <row r="298" spans="1:17" x14ac:dyDescent="0.25">
      <c r="A298" s="1"/>
      <c r="B298" s="1"/>
      <c r="C298" s="1"/>
      <c r="D298" s="1"/>
      <c r="E298" s="1" t="s">
        <v>199</v>
      </c>
      <c r="F298" s="1"/>
      <c r="G298" s="1"/>
      <c r="H298" s="1"/>
      <c r="I298" s="22"/>
      <c r="J298" s="1"/>
      <c r="K298" s="1"/>
      <c r="L298" s="1"/>
      <c r="M298" s="1"/>
      <c r="N298" s="1"/>
      <c r="O298" s="1"/>
      <c r="P298" s="23"/>
      <c r="Q298" s="23"/>
    </row>
    <row r="299" spans="1:17" x14ac:dyDescent="0.25">
      <c r="A299" s="24"/>
      <c r="B299" s="24"/>
      <c r="C299" s="24"/>
      <c r="D299" s="24"/>
      <c r="E299" s="24"/>
      <c r="F299" s="24"/>
      <c r="G299" s="24"/>
      <c r="H299" s="24" t="s">
        <v>469</v>
      </c>
      <c r="I299" s="25">
        <v>45402</v>
      </c>
      <c r="J299" s="24" t="s">
        <v>504</v>
      </c>
      <c r="K299" s="24" t="s">
        <v>556</v>
      </c>
      <c r="L299" s="24" t="s">
        <v>657</v>
      </c>
      <c r="M299" s="24" t="s">
        <v>736</v>
      </c>
      <c r="N299" s="26"/>
      <c r="O299" s="24" t="s">
        <v>35</v>
      </c>
      <c r="P299" s="30">
        <v>-40.04</v>
      </c>
      <c r="Q299" s="30">
        <f>ROUND(Q298+P299,5)</f>
        <v>-40.04</v>
      </c>
    </row>
    <row r="300" spans="1:17" ht="15.75" thickBot="1" x14ac:dyDescent="0.3">
      <c r="A300" s="24"/>
      <c r="B300" s="24"/>
      <c r="C300" s="24"/>
      <c r="D300" s="24"/>
      <c r="E300" s="24"/>
      <c r="F300" s="24"/>
      <c r="G300" s="24"/>
      <c r="H300" s="24" t="s">
        <v>469</v>
      </c>
      <c r="I300" s="25">
        <v>45402</v>
      </c>
      <c r="J300" s="24" t="s">
        <v>504</v>
      </c>
      <c r="K300" s="24" t="s">
        <v>556</v>
      </c>
      <c r="L300" s="24" t="s">
        <v>658</v>
      </c>
      <c r="M300" s="24" t="s">
        <v>736</v>
      </c>
      <c r="N300" s="26"/>
      <c r="O300" s="24" t="s">
        <v>35</v>
      </c>
      <c r="P300" s="27">
        <v>-40.04</v>
      </c>
      <c r="Q300" s="27">
        <f>ROUND(Q299+P300,5)</f>
        <v>-80.08</v>
      </c>
    </row>
    <row r="301" spans="1:17" x14ac:dyDescent="0.25">
      <c r="A301" s="28"/>
      <c r="B301" s="28"/>
      <c r="C301" s="28"/>
      <c r="D301" s="28"/>
      <c r="E301" s="28" t="s">
        <v>430</v>
      </c>
      <c r="F301" s="28"/>
      <c r="G301" s="28"/>
      <c r="H301" s="28"/>
      <c r="I301" s="29"/>
      <c r="J301" s="28"/>
      <c r="K301" s="28"/>
      <c r="L301" s="28"/>
      <c r="M301" s="28"/>
      <c r="N301" s="28"/>
      <c r="O301" s="28"/>
      <c r="P301" s="2">
        <f>ROUND(SUM(P298:P300),5)</f>
        <v>-80.08</v>
      </c>
      <c r="Q301" s="2">
        <f>Q300</f>
        <v>-80.08</v>
      </c>
    </row>
    <row r="302" spans="1:17" x14ac:dyDescent="0.25">
      <c r="A302" s="1"/>
      <c r="B302" s="1"/>
      <c r="C302" s="1"/>
      <c r="D302" s="1"/>
      <c r="E302" s="1" t="s">
        <v>200</v>
      </c>
      <c r="F302" s="1"/>
      <c r="G302" s="1"/>
      <c r="H302" s="1"/>
      <c r="I302" s="22"/>
      <c r="J302" s="1"/>
      <c r="K302" s="1"/>
      <c r="L302" s="1"/>
      <c r="M302" s="1"/>
      <c r="N302" s="1"/>
      <c r="O302" s="1"/>
      <c r="P302" s="23"/>
      <c r="Q302" s="23"/>
    </row>
    <row r="303" spans="1:17" ht="15.75" thickBot="1" x14ac:dyDescent="0.3">
      <c r="A303" s="21"/>
      <c r="B303" s="21"/>
      <c r="C303" s="21"/>
      <c r="D303" s="21"/>
      <c r="E303" s="21"/>
      <c r="F303" s="21"/>
      <c r="G303" s="24"/>
      <c r="H303" s="24" t="s">
        <v>469</v>
      </c>
      <c r="I303" s="25">
        <v>45391</v>
      </c>
      <c r="J303" s="24"/>
      <c r="K303" s="24" t="s">
        <v>557</v>
      </c>
      <c r="L303" s="24" t="s">
        <v>659</v>
      </c>
      <c r="M303" s="24" t="s">
        <v>736</v>
      </c>
      <c r="N303" s="26"/>
      <c r="O303" s="24" t="s">
        <v>35</v>
      </c>
      <c r="P303" s="27">
        <v>-364.07</v>
      </c>
      <c r="Q303" s="27">
        <f>ROUND(Q302+P303,5)</f>
        <v>-364.07</v>
      </c>
    </row>
    <row r="304" spans="1:17" x14ac:dyDescent="0.25">
      <c r="A304" s="28"/>
      <c r="B304" s="28"/>
      <c r="C304" s="28"/>
      <c r="D304" s="28"/>
      <c r="E304" s="28" t="s">
        <v>431</v>
      </c>
      <c r="F304" s="28"/>
      <c r="G304" s="28"/>
      <c r="H304" s="28"/>
      <c r="I304" s="29"/>
      <c r="J304" s="28"/>
      <c r="K304" s="28"/>
      <c r="L304" s="28"/>
      <c r="M304" s="28"/>
      <c r="N304" s="28"/>
      <c r="O304" s="28"/>
      <c r="P304" s="2">
        <f>ROUND(SUM(P302:P303),5)</f>
        <v>-364.07</v>
      </c>
      <c r="Q304" s="2">
        <f>Q303</f>
        <v>-364.07</v>
      </c>
    </row>
    <row r="305" spans="1:17" x14ac:dyDescent="0.25">
      <c r="A305" s="1"/>
      <c r="B305" s="1"/>
      <c r="C305" s="1"/>
      <c r="D305" s="1"/>
      <c r="E305" s="1" t="s">
        <v>201</v>
      </c>
      <c r="F305" s="1"/>
      <c r="G305" s="1"/>
      <c r="H305" s="1"/>
      <c r="I305" s="22"/>
      <c r="J305" s="1"/>
      <c r="K305" s="1"/>
      <c r="L305" s="1"/>
      <c r="M305" s="1"/>
      <c r="N305" s="1"/>
      <c r="O305" s="1"/>
      <c r="P305" s="23"/>
      <c r="Q305" s="23"/>
    </row>
    <row r="306" spans="1:17" ht="15.75" thickBot="1" x14ac:dyDescent="0.3">
      <c r="A306" s="21"/>
      <c r="B306" s="21"/>
      <c r="C306" s="21"/>
      <c r="D306" s="21"/>
      <c r="E306" s="21"/>
      <c r="F306" s="21"/>
      <c r="G306" s="24"/>
      <c r="H306" s="24" t="s">
        <v>469</v>
      </c>
      <c r="I306" s="25">
        <v>45391</v>
      </c>
      <c r="J306" s="24"/>
      <c r="K306" s="24" t="s">
        <v>557</v>
      </c>
      <c r="L306" s="24" t="s">
        <v>660</v>
      </c>
      <c r="M306" s="24" t="s">
        <v>736</v>
      </c>
      <c r="N306" s="26"/>
      <c r="O306" s="24" t="s">
        <v>35</v>
      </c>
      <c r="P306" s="27">
        <v>-86.32</v>
      </c>
      <c r="Q306" s="27">
        <f>ROUND(Q305+P306,5)</f>
        <v>-86.32</v>
      </c>
    </row>
    <row r="307" spans="1:17" x14ac:dyDescent="0.25">
      <c r="A307" s="28"/>
      <c r="B307" s="28"/>
      <c r="C307" s="28"/>
      <c r="D307" s="28"/>
      <c r="E307" s="28" t="s">
        <v>432</v>
      </c>
      <c r="F307" s="28"/>
      <c r="G307" s="28"/>
      <c r="H307" s="28"/>
      <c r="I307" s="29"/>
      <c r="J307" s="28"/>
      <c r="K307" s="28"/>
      <c r="L307" s="28"/>
      <c r="M307" s="28"/>
      <c r="N307" s="28"/>
      <c r="O307" s="28"/>
      <c r="P307" s="2">
        <f>ROUND(SUM(P305:P306),5)</f>
        <v>-86.32</v>
      </c>
      <c r="Q307" s="2">
        <f>Q306</f>
        <v>-86.32</v>
      </c>
    </row>
    <row r="308" spans="1:17" x14ac:dyDescent="0.25">
      <c r="A308" s="1"/>
      <c r="B308" s="1"/>
      <c r="C308" s="1"/>
      <c r="D308" s="1"/>
      <c r="E308" s="1" t="s">
        <v>202</v>
      </c>
      <c r="F308" s="1"/>
      <c r="G308" s="1"/>
      <c r="H308" s="1"/>
      <c r="I308" s="22"/>
      <c r="J308" s="1"/>
      <c r="K308" s="1"/>
      <c r="L308" s="1"/>
      <c r="M308" s="1"/>
      <c r="N308" s="1"/>
      <c r="O308" s="1"/>
      <c r="P308" s="23"/>
      <c r="Q308" s="23"/>
    </row>
    <row r="309" spans="1:17" ht="15.75" thickBot="1" x14ac:dyDescent="0.3">
      <c r="A309" s="21"/>
      <c r="B309" s="21"/>
      <c r="C309" s="21"/>
      <c r="D309" s="21"/>
      <c r="E309" s="21"/>
      <c r="F309" s="21"/>
      <c r="G309" s="24"/>
      <c r="H309" s="24" t="s">
        <v>469</v>
      </c>
      <c r="I309" s="25">
        <v>45391</v>
      </c>
      <c r="J309" s="24"/>
      <c r="K309" s="24" t="s">
        <v>557</v>
      </c>
      <c r="L309" s="24" t="s">
        <v>661</v>
      </c>
      <c r="M309" s="24" t="s">
        <v>736</v>
      </c>
      <c r="N309" s="26"/>
      <c r="O309" s="24" t="s">
        <v>35</v>
      </c>
      <c r="P309" s="30">
        <v>-86.32</v>
      </c>
      <c r="Q309" s="30">
        <f>ROUND(Q308+P309,5)</f>
        <v>-86.32</v>
      </c>
    </row>
    <row r="310" spans="1:17" ht="15.75" thickBot="1" x14ac:dyDescent="0.3">
      <c r="A310" s="28"/>
      <c r="B310" s="28"/>
      <c r="C310" s="28"/>
      <c r="D310" s="28"/>
      <c r="E310" s="28" t="s">
        <v>433</v>
      </c>
      <c r="F310" s="28"/>
      <c r="G310" s="28"/>
      <c r="H310" s="28"/>
      <c r="I310" s="29"/>
      <c r="J310" s="28"/>
      <c r="K310" s="28"/>
      <c r="L310" s="28"/>
      <c r="M310" s="28"/>
      <c r="N310" s="28"/>
      <c r="O310" s="28"/>
      <c r="P310" s="3">
        <f>ROUND(SUM(P308:P309),5)</f>
        <v>-86.32</v>
      </c>
      <c r="Q310" s="3">
        <f>Q309</f>
        <v>-86.32</v>
      </c>
    </row>
    <row r="311" spans="1:17" x14ac:dyDescent="0.25">
      <c r="A311" s="28"/>
      <c r="B311" s="28"/>
      <c r="C311" s="28"/>
      <c r="D311" s="28" t="s">
        <v>203</v>
      </c>
      <c r="E311" s="28"/>
      <c r="F311" s="28"/>
      <c r="G311" s="28"/>
      <c r="H311" s="28"/>
      <c r="I311" s="29"/>
      <c r="J311" s="28"/>
      <c r="K311" s="28"/>
      <c r="L311" s="28"/>
      <c r="M311" s="28"/>
      <c r="N311" s="28"/>
      <c r="O311" s="28"/>
      <c r="P311" s="2">
        <f>ROUND(P297+P301+P304+P307+P310,5)</f>
        <v>-754.95</v>
      </c>
      <c r="Q311" s="2">
        <f>ROUND(Q297+Q301+Q304+Q307+Q310,5)</f>
        <v>-754.95</v>
      </c>
    </row>
    <row r="312" spans="1:17" x14ac:dyDescent="0.25">
      <c r="A312" s="1"/>
      <c r="B312" s="1"/>
      <c r="C312" s="1"/>
      <c r="D312" s="1" t="s">
        <v>204</v>
      </c>
      <c r="E312" s="1"/>
      <c r="F312" s="1"/>
      <c r="G312" s="1"/>
      <c r="H312" s="1"/>
      <c r="I312" s="22"/>
      <c r="J312" s="1"/>
      <c r="K312" s="1"/>
      <c r="L312" s="1"/>
      <c r="M312" s="1"/>
      <c r="N312" s="1"/>
      <c r="O312" s="1"/>
      <c r="P312" s="23"/>
      <c r="Q312" s="23"/>
    </row>
    <row r="313" spans="1:17" x14ac:dyDescent="0.25">
      <c r="A313" s="1"/>
      <c r="B313" s="1"/>
      <c r="C313" s="1"/>
      <c r="D313" s="1"/>
      <c r="E313" s="1" t="s">
        <v>205</v>
      </c>
      <c r="F313" s="1"/>
      <c r="G313" s="1"/>
      <c r="H313" s="1"/>
      <c r="I313" s="22"/>
      <c r="J313" s="1"/>
      <c r="K313" s="1"/>
      <c r="L313" s="1"/>
      <c r="M313" s="1"/>
      <c r="N313" s="1"/>
      <c r="O313" s="1"/>
      <c r="P313" s="23"/>
      <c r="Q313" s="23"/>
    </row>
    <row r="314" spans="1:17" x14ac:dyDescent="0.25">
      <c r="A314" s="1"/>
      <c r="B314" s="1"/>
      <c r="C314" s="1"/>
      <c r="D314" s="1"/>
      <c r="E314" s="1"/>
      <c r="F314" s="1" t="s">
        <v>206</v>
      </c>
      <c r="G314" s="1"/>
      <c r="H314" s="1"/>
      <c r="I314" s="22"/>
      <c r="J314" s="1"/>
      <c r="K314" s="1"/>
      <c r="L314" s="1"/>
      <c r="M314" s="1"/>
      <c r="N314" s="1"/>
      <c r="O314" s="1"/>
      <c r="P314" s="23"/>
      <c r="Q314" s="23"/>
    </row>
    <row r="315" spans="1:17" ht="15.75" thickBot="1" x14ac:dyDescent="0.3">
      <c r="A315" s="21"/>
      <c r="B315" s="21"/>
      <c r="C315" s="21"/>
      <c r="D315" s="21"/>
      <c r="E315" s="21"/>
      <c r="F315" s="21"/>
      <c r="G315" s="24"/>
      <c r="H315" s="24" t="s">
        <v>469</v>
      </c>
      <c r="I315" s="25">
        <v>45412</v>
      </c>
      <c r="J315" s="24" t="s">
        <v>505</v>
      </c>
      <c r="K315" s="24" t="s">
        <v>558</v>
      </c>
      <c r="L315" s="24" t="s">
        <v>662</v>
      </c>
      <c r="M315" s="24" t="s">
        <v>736</v>
      </c>
      <c r="N315" s="26"/>
      <c r="O315" s="24" t="s">
        <v>35</v>
      </c>
      <c r="P315" s="27">
        <v>-1132.6099999999999</v>
      </c>
      <c r="Q315" s="27">
        <f>ROUND(Q314+P315,5)</f>
        <v>-1132.6099999999999</v>
      </c>
    </row>
    <row r="316" spans="1:17" x14ac:dyDescent="0.25">
      <c r="A316" s="28"/>
      <c r="B316" s="28"/>
      <c r="C316" s="28"/>
      <c r="D316" s="28"/>
      <c r="E316" s="28"/>
      <c r="F316" s="28" t="s">
        <v>434</v>
      </c>
      <c r="G316" s="28"/>
      <c r="H316" s="28"/>
      <c r="I316" s="29"/>
      <c r="J316" s="28"/>
      <c r="K316" s="28"/>
      <c r="L316" s="28"/>
      <c r="M316" s="28"/>
      <c r="N316" s="28"/>
      <c r="O316" s="28"/>
      <c r="P316" s="2">
        <f>ROUND(SUM(P314:P315),5)</f>
        <v>-1132.6099999999999</v>
      </c>
      <c r="Q316" s="2">
        <f>Q315</f>
        <v>-1132.6099999999999</v>
      </c>
    </row>
    <row r="317" spans="1:17" x14ac:dyDescent="0.25">
      <c r="A317" s="1"/>
      <c r="B317" s="1"/>
      <c r="C317" s="1"/>
      <c r="D317" s="1"/>
      <c r="E317" s="1"/>
      <c r="F317" s="1" t="s">
        <v>207</v>
      </c>
      <c r="G317" s="1"/>
      <c r="H317" s="1"/>
      <c r="I317" s="22"/>
      <c r="J317" s="1"/>
      <c r="K317" s="1"/>
      <c r="L317" s="1"/>
      <c r="M317" s="1"/>
      <c r="N317" s="1"/>
      <c r="O317" s="1"/>
      <c r="P317" s="23"/>
      <c r="Q317" s="23"/>
    </row>
    <row r="318" spans="1:17" x14ac:dyDescent="0.25">
      <c r="A318" s="24"/>
      <c r="B318" s="24"/>
      <c r="C318" s="24"/>
      <c r="D318" s="24"/>
      <c r="E318" s="24"/>
      <c r="F318" s="24"/>
      <c r="G318" s="24"/>
      <c r="H318" s="24" t="s">
        <v>469</v>
      </c>
      <c r="I318" s="25">
        <v>45390</v>
      </c>
      <c r="J318" s="24" t="s">
        <v>481</v>
      </c>
      <c r="K318" s="24" t="s">
        <v>527</v>
      </c>
      <c r="L318" s="24" t="s">
        <v>663</v>
      </c>
      <c r="M318" s="24" t="s">
        <v>736</v>
      </c>
      <c r="N318" s="26"/>
      <c r="O318" s="24" t="s">
        <v>35</v>
      </c>
      <c r="P318" s="30">
        <v>-401.9</v>
      </c>
      <c r="Q318" s="30">
        <f>ROUND(Q317+P318,5)</f>
        <v>-401.9</v>
      </c>
    </row>
    <row r="319" spans="1:17" ht="15.75" thickBot="1" x14ac:dyDescent="0.3">
      <c r="A319" s="24"/>
      <c r="B319" s="24"/>
      <c r="C319" s="24"/>
      <c r="D319" s="24"/>
      <c r="E319" s="24"/>
      <c r="F319" s="24"/>
      <c r="G319" s="24"/>
      <c r="H319" s="24" t="s">
        <v>469</v>
      </c>
      <c r="I319" s="25">
        <v>45412</v>
      </c>
      <c r="J319" s="24" t="s">
        <v>505</v>
      </c>
      <c r="K319" s="24" t="s">
        <v>558</v>
      </c>
      <c r="L319" s="24" t="s">
        <v>664</v>
      </c>
      <c r="M319" s="24" t="s">
        <v>736</v>
      </c>
      <c r="N319" s="26"/>
      <c r="O319" s="24" t="s">
        <v>35</v>
      </c>
      <c r="P319" s="27">
        <v>-54.73</v>
      </c>
      <c r="Q319" s="27">
        <f>ROUND(Q318+P319,5)</f>
        <v>-456.63</v>
      </c>
    </row>
    <row r="320" spans="1:17" x14ac:dyDescent="0.25">
      <c r="A320" s="28"/>
      <c r="B320" s="28"/>
      <c r="C320" s="28"/>
      <c r="D320" s="28"/>
      <c r="E320" s="28"/>
      <c r="F320" s="28" t="s">
        <v>435</v>
      </c>
      <c r="G320" s="28"/>
      <c r="H320" s="28"/>
      <c r="I320" s="29"/>
      <c r="J320" s="28"/>
      <c r="K320" s="28"/>
      <c r="L320" s="28"/>
      <c r="M320" s="28"/>
      <c r="N320" s="28"/>
      <c r="O320" s="28"/>
      <c r="P320" s="2">
        <f>ROUND(SUM(P317:P319),5)</f>
        <v>-456.63</v>
      </c>
      <c r="Q320" s="2">
        <f>Q319</f>
        <v>-456.63</v>
      </c>
    </row>
    <row r="321" spans="1:17" x14ac:dyDescent="0.25">
      <c r="A321" s="1"/>
      <c r="B321" s="1"/>
      <c r="C321" s="1"/>
      <c r="D321" s="1"/>
      <c r="E321" s="1"/>
      <c r="F321" s="1" t="s">
        <v>208</v>
      </c>
      <c r="G321" s="1"/>
      <c r="H321" s="1"/>
      <c r="I321" s="22"/>
      <c r="J321" s="1"/>
      <c r="K321" s="1"/>
      <c r="L321" s="1"/>
      <c r="M321" s="1"/>
      <c r="N321" s="1"/>
      <c r="O321" s="1"/>
      <c r="P321" s="23"/>
      <c r="Q321" s="23"/>
    </row>
    <row r="322" spans="1:17" x14ac:dyDescent="0.25">
      <c r="A322" s="24"/>
      <c r="B322" s="24"/>
      <c r="C322" s="24"/>
      <c r="D322" s="24"/>
      <c r="E322" s="24"/>
      <c r="F322" s="24"/>
      <c r="G322" s="24"/>
      <c r="H322" s="24" t="s">
        <v>469</v>
      </c>
      <c r="I322" s="25">
        <v>45390</v>
      </c>
      <c r="J322" s="24" t="s">
        <v>480</v>
      </c>
      <c r="K322" s="24" t="s">
        <v>527</v>
      </c>
      <c r="L322" s="24" t="s">
        <v>665</v>
      </c>
      <c r="M322" s="24" t="s">
        <v>736</v>
      </c>
      <c r="N322" s="26"/>
      <c r="O322" s="24" t="s">
        <v>35</v>
      </c>
      <c r="P322" s="30">
        <v>-343.73</v>
      </c>
      <c r="Q322" s="30">
        <f>ROUND(Q321+P322,5)</f>
        <v>-343.73</v>
      </c>
    </row>
    <row r="323" spans="1:17" ht="15.75" thickBot="1" x14ac:dyDescent="0.3">
      <c r="A323" s="24"/>
      <c r="B323" s="24"/>
      <c r="C323" s="24"/>
      <c r="D323" s="24"/>
      <c r="E323" s="24"/>
      <c r="F323" s="24"/>
      <c r="G323" s="24"/>
      <c r="H323" s="24" t="s">
        <v>469</v>
      </c>
      <c r="I323" s="25">
        <v>45412</v>
      </c>
      <c r="J323" s="24" t="s">
        <v>505</v>
      </c>
      <c r="K323" s="24" t="s">
        <v>558</v>
      </c>
      <c r="L323" s="24" t="s">
        <v>666</v>
      </c>
      <c r="M323" s="24" t="s">
        <v>736</v>
      </c>
      <c r="N323" s="26"/>
      <c r="O323" s="24" t="s">
        <v>35</v>
      </c>
      <c r="P323" s="30">
        <v>-17.89</v>
      </c>
      <c r="Q323" s="30">
        <f>ROUND(Q322+P323,5)</f>
        <v>-361.62</v>
      </c>
    </row>
    <row r="324" spans="1:17" ht="15.75" thickBot="1" x14ac:dyDescent="0.3">
      <c r="A324" s="28"/>
      <c r="B324" s="28"/>
      <c r="C324" s="28"/>
      <c r="D324" s="28"/>
      <c r="E324" s="28"/>
      <c r="F324" s="28" t="s">
        <v>436</v>
      </c>
      <c r="G324" s="28"/>
      <c r="H324" s="28"/>
      <c r="I324" s="29"/>
      <c r="J324" s="28"/>
      <c r="K324" s="28"/>
      <c r="L324" s="28"/>
      <c r="M324" s="28"/>
      <c r="N324" s="28"/>
      <c r="O324" s="28"/>
      <c r="P324" s="3">
        <f>ROUND(SUM(P321:P323),5)</f>
        <v>-361.62</v>
      </c>
      <c r="Q324" s="3">
        <f>Q323</f>
        <v>-361.62</v>
      </c>
    </row>
    <row r="325" spans="1:17" x14ac:dyDescent="0.25">
      <c r="A325" s="28"/>
      <c r="B325" s="28"/>
      <c r="C325" s="28"/>
      <c r="D325" s="28"/>
      <c r="E325" s="28" t="s">
        <v>209</v>
      </c>
      <c r="F325" s="28"/>
      <c r="G325" s="28"/>
      <c r="H325" s="28"/>
      <c r="I325" s="29"/>
      <c r="J325" s="28"/>
      <c r="K325" s="28"/>
      <c r="L325" s="28"/>
      <c r="M325" s="28"/>
      <c r="N325" s="28"/>
      <c r="O325" s="28"/>
      <c r="P325" s="2">
        <f>ROUND(P316+P320+P324,5)</f>
        <v>-1950.86</v>
      </c>
      <c r="Q325" s="2">
        <f>ROUND(Q316+Q320+Q324,5)</f>
        <v>-1950.86</v>
      </c>
    </row>
    <row r="326" spans="1:17" x14ac:dyDescent="0.25">
      <c r="A326" s="1"/>
      <c r="B326" s="1"/>
      <c r="C326" s="1"/>
      <c r="D326" s="1"/>
      <c r="E326" s="1" t="s">
        <v>210</v>
      </c>
      <c r="F326" s="1"/>
      <c r="G326" s="1"/>
      <c r="H326" s="1"/>
      <c r="I326" s="22"/>
      <c r="J326" s="1"/>
      <c r="K326" s="1"/>
      <c r="L326" s="1"/>
      <c r="M326" s="1"/>
      <c r="N326" s="1"/>
      <c r="O326" s="1"/>
      <c r="P326" s="23"/>
      <c r="Q326" s="23"/>
    </row>
    <row r="327" spans="1:17" ht="15.75" thickBot="1" x14ac:dyDescent="0.3">
      <c r="A327" s="21"/>
      <c r="B327" s="21"/>
      <c r="C327" s="21"/>
      <c r="D327" s="21"/>
      <c r="E327" s="21"/>
      <c r="F327" s="21"/>
      <c r="G327" s="24"/>
      <c r="H327" s="24" t="s">
        <v>469</v>
      </c>
      <c r="I327" s="25">
        <v>45412</v>
      </c>
      <c r="J327" s="24" t="s">
        <v>486</v>
      </c>
      <c r="K327" s="24" t="s">
        <v>559</v>
      </c>
      <c r="L327" s="24" t="s">
        <v>667</v>
      </c>
      <c r="M327" s="24" t="s">
        <v>736</v>
      </c>
      <c r="N327" s="26"/>
      <c r="O327" s="24" t="s">
        <v>35</v>
      </c>
      <c r="P327" s="27">
        <v>-209.21</v>
      </c>
      <c r="Q327" s="27">
        <f>ROUND(Q326+P327,5)</f>
        <v>-209.21</v>
      </c>
    </row>
    <row r="328" spans="1:17" x14ac:dyDescent="0.25">
      <c r="A328" s="28"/>
      <c r="B328" s="28"/>
      <c r="C328" s="28"/>
      <c r="D328" s="28"/>
      <c r="E328" s="28" t="s">
        <v>437</v>
      </c>
      <c r="F328" s="28"/>
      <c r="G328" s="28"/>
      <c r="H328" s="28"/>
      <c r="I328" s="29"/>
      <c r="J328" s="28"/>
      <c r="K328" s="28"/>
      <c r="L328" s="28"/>
      <c r="M328" s="28"/>
      <c r="N328" s="28"/>
      <c r="O328" s="28"/>
      <c r="P328" s="2">
        <f>ROUND(SUM(P326:P327),5)</f>
        <v>-209.21</v>
      </c>
      <c r="Q328" s="2">
        <f>Q327</f>
        <v>-209.21</v>
      </c>
    </row>
    <row r="329" spans="1:17" x14ac:dyDescent="0.25">
      <c r="A329" s="1"/>
      <c r="B329" s="1"/>
      <c r="C329" s="1"/>
      <c r="D329" s="1"/>
      <c r="E329" s="1" t="s">
        <v>211</v>
      </c>
      <c r="F329" s="1"/>
      <c r="G329" s="1"/>
      <c r="H329" s="1"/>
      <c r="I329" s="22"/>
      <c r="J329" s="1"/>
      <c r="K329" s="1"/>
      <c r="L329" s="1"/>
      <c r="M329" s="1"/>
      <c r="N329" s="1"/>
      <c r="O329" s="1"/>
      <c r="P329" s="23"/>
      <c r="Q329" s="23"/>
    </row>
    <row r="330" spans="1:17" x14ac:dyDescent="0.25">
      <c r="A330" s="24"/>
      <c r="B330" s="24"/>
      <c r="C330" s="24"/>
      <c r="D330" s="24"/>
      <c r="E330" s="24"/>
      <c r="F330" s="24"/>
      <c r="G330" s="24"/>
      <c r="H330" s="24" t="s">
        <v>469</v>
      </c>
      <c r="I330" s="25">
        <v>45406</v>
      </c>
      <c r="J330" s="24" t="s">
        <v>506</v>
      </c>
      <c r="K330" s="24" t="s">
        <v>560</v>
      </c>
      <c r="L330" s="24" t="s">
        <v>668</v>
      </c>
      <c r="M330" s="24" t="s">
        <v>736</v>
      </c>
      <c r="N330" s="26"/>
      <c r="O330" s="24" t="s">
        <v>35</v>
      </c>
      <c r="P330" s="30">
        <v>-18</v>
      </c>
      <c r="Q330" s="30">
        <f>ROUND(Q329+P330,5)</f>
        <v>-18</v>
      </c>
    </row>
    <row r="331" spans="1:17" x14ac:dyDescent="0.25">
      <c r="A331" s="24"/>
      <c r="B331" s="24"/>
      <c r="C331" s="24"/>
      <c r="D331" s="24"/>
      <c r="E331" s="24"/>
      <c r="F331" s="24"/>
      <c r="G331" s="24"/>
      <c r="H331" s="24" t="s">
        <v>469</v>
      </c>
      <c r="I331" s="25">
        <v>45406</v>
      </c>
      <c r="J331" s="24" t="s">
        <v>506</v>
      </c>
      <c r="K331" s="24" t="s">
        <v>560</v>
      </c>
      <c r="L331" s="24" t="s">
        <v>669</v>
      </c>
      <c r="M331" s="24" t="s">
        <v>736</v>
      </c>
      <c r="N331" s="26"/>
      <c r="O331" s="24" t="s">
        <v>35</v>
      </c>
      <c r="P331" s="30">
        <v>-119.99</v>
      </c>
      <c r="Q331" s="30">
        <f>ROUND(Q330+P331,5)</f>
        <v>-137.99</v>
      </c>
    </row>
    <row r="332" spans="1:17" x14ac:dyDescent="0.25">
      <c r="A332" s="24"/>
      <c r="B332" s="24"/>
      <c r="C332" s="24"/>
      <c r="D332" s="24"/>
      <c r="E332" s="24"/>
      <c r="F332" s="24"/>
      <c r="G332" s="24"/>
      <c r="H332" s="24" t="s">
        <v>469</v>
      </c>
      <c r="I332" s="25">
        <v>45406</v>
      </c>
      <c r="J332" s="24" t="s">
        <v>506</v>
      </c>
      <c r="K332" s="24" t="s">
        <v>560</v>
      </c>
      <c r="L332" s="24" t="s">
        <v>670</v>
      </c>
      <c r="M332" s="24" t="s">
        <v>736</v>
      </c>
      <c r="N332" s="26"/>
      <c r="O332" s="24" t="s">
        <v>35</v>
      </c>
      <c r="P332" s="30">
        <v>-18.989999999999998</v>
      </c>
      <c r="Q332" s="30">
        <f>ROUND(Q331+P332,5)</f>
        <v>-156.97999999999999</v>
      </c>
    </row>
    <row r="333" spans="1:17" x14ac:dyDescent="0.25">
      <c r="A333" s="24"/>
      <c r="B333" s="24"/>
      <c r="C333" s="24"/>
      <c r="D333" s="24"/>
      <c r="E333" s="24"/>
      <c r="F333" s="24"/>
      <c r="G333" s="24"/>
      <c r="H333" s="24" t="s">
        <v>469</v>
      </c>
      <c r="I333" s="25">
        <v>45406</v>
      </c>
      <c r="J333" s="24" t="s">
        <v>506</v>
      </c>
      <c r="K333" s="24" t="s">
        <v>560</v>
      </c>
      <c r="L333" s="24" t="s">
        <v>671</v>
      </c>
      <c r="M333" s="24" t="s">
        <v>736</v>
      </c>
      <c r="N333" s="26"/>
      <c r="O333" s="24" t="s">
        <v>35</v>
      </c>
      <c r="P333" s="30">
        <v>-16</v>
      </c>
      <c r="Q333" s="30">
        <f>ROUND(Q332+P333,5)</f>
        <v>-172.98</v>
      </c>
    </row>
    <row r="334" spans="1:17" ht="15.75" thickBot="1" x14ac:dyDescent="0.3">
      <c r="A334" s="24"/>
      <c r="B334" s="24"/>
      <c r="C334" s="24"/>
      <c r="D334" s="24"/>
      <c r="E334" s="24"/>
      <c r="F334" s="24"/>
      <c r="G334" s="24"/>
      <c r="H334" s="24" t="s">
        <v>469</v>
      </c>
      <c r="I334" s="25">
        <v>45406</v>
      </c>
      <c r="J334" s="24" t="s">
        <v>506</v>
      </c>
      <c r="K334" s="24" t="s">
        <v>560</v>
      </c>
      <c r="L334" s="24" t="s">
        <v>672</v>
      </c>
      <c r="M334" s="24" t="s">
        <v>736</v>
      </c>
      <c r="N334" s="26"/>
      <c r="O334" s="24" t="s">
        <v>35</v>
      </c>
      <c r="P334" s="30">
        <v>-7</v>
      </c>
      <c r="Q334" s="30">
        <f>ROUND(Q333+P334,5)</f>
        <v>-179.98</v>
      </c>
    </row>
    <row r="335" spans="1:17" ht="15.75" thickBot="1" x14ac:dyDescent="0.3">
      <c r="A335" s="28"/>
      <c r="B335" s="28"/>
      <c r="C335" s="28"/>
      <c r="D335" s="28"/>
      <c r="E335" s="28" t="s">
        <v>438</v>
      </c>
      <c r="F335" s="28"/>
      <c r="G335" s="28"/>
      <c r="H335" s="28"/>
      <c r="I335" s="29"/>
      <c r="J335" s="28"/>
      <c r="K335" s="28"/>
      <c r="L335" s="28"/>
      <c r="M335" s="28"/>
      <c r="N335" s="28"/>
      <c r="O335" s="28"/>
      <c r="P335" s="3">
        <f>ROUND(SUM(P329:P334),5)</f>
        <v>-179.98</v>
      </c>
      <c r="Q335" s="3">
        <f>Q334</f>
        <v>-179.98</v>
      </c>
    </row>
    <row r="336" spans="1:17" x14ac:dyDescent="0.25">
      <c r="A336" s="28"/>
      <c r="B336" s="28"/>
      <c r="C336" s="28"/>
      <c r="D336" s="28" t="s">
        <v>212</v>
      </c>
      <c r="E336" s="28"/>
      <c r="F336" s="28"/>
      <c r="G336" s="28"/>
      <c r="H336" s="28"/>
      <c r="I336" s="29"/>
      <c r="J336" s="28"/>
      <c r="K336" s="28"/>
      <c r="L336" s="28"/>
      <c r="M336" s="28"/>
      <c r="N336" s="28"/>
      <c r="O336" s="28"/>
      <c r="P336" s="2">
        <f>ROUND(P325+P328+P335,5)</f>
        <v>-2340.0500000000002</v>
      </c>
      <c r="Q336" s="2">
        <f>ROUND(Q325+Q328+Q335,5)</f>
        <v>-2340.0500000000002</v>
      </c>
    </row>
    <row r="337" spans="1:17" x14ac:dyDescent="0.25">
      <c r="A337" s="1"/>
      <c r="B337" s="1"/>
      <c r="C337" s="1"/>
      <c r="D337" s="1" t="s">
        <v>213</v>
      </c>
      <c r="E337" s="1"/>
      <c r="F337" s="1"/>
      <c r="G337" s="1"/>
      <c r="H337" s="1"/>
      <c r="I337" s="22"/>
      <c r="J337" s="1"/>
      <c r="K337" s="1"/>
      <c r="L337" s="1"/>
      <c r="M337" s="1"/>
      <c r="N337" s="1"/>
      <c r="O337" s="1"/>
      <c r="P337" s="23"/>
      <c r="Q337" s="23"/>
    </row>
    <row r="338" spans="1:17" ht="15.75" thickBot="1" x14ac:dyDescent="0.3">
      <c r="A338" s="21"/>
      <c r="B338" s="21"/>
      <c r="C338" s="21"/>
      <c r="D338" s="21"/>
      <c r="E338" s="21"/>
      <c r="F338" s="21"/>
      <c r="G338" s="24"/>
      <c r="H338" s="24" t="s">
        <v>470</v>
      </c>
      <c r="I338" s="25">
        <v>45391</v>
      </c>
      <c r="J338" s="24"/>
      <c r="K338" s="24" t="s">
        <v>561</v>
      </c>
      <c r="L338" s="24" t="s">
        <v>673</v>
      </c>
      <c r="M338" s="24" t="s">
        <v>736</v>
      </c>
      <c r="N338" s="26"/>
      <c r="O338" s="24" t="s">
        <v>38</v>
      </c>
      <c r="P338" s="30">
        <v>-345.5</v>
      </c>
      <c r="Q338" s="30">
        <f>ROUND(Q337+P338,5)</f>
        <v>-345.5</v>
      </c>
    </row>
    <row r="339" spans="1:17" ht="15.75" thickBot="1" x14ac:dyDescent="0.3">
      <c r="A339" s="28"/>
      <c r="B339" s="28"/>
      <c r="C339" s="28"/>
      <c r="D339" s="28" t="s">
        <v>439</v>
      </c>
      <c r="E339" s="28"/>
      <c r="F339" s="28"/>
      <c r="G339" s="28"/>
      <c r="H339" s="28"/>
      <c r="I339" s="29"/>
      <c r="J339" s="28"/>
      <c r="K339" s="28"/>
      <c r="L339" s="28"/>
      <c r="M339" s="28"/>
      <c r="N339" s="28"/>
      <c r="O339" s="28"/>
      <c r="P339" s="4">
        <f>ROUND(SUM(P337:P338),5)</f>
        <v>-345.5</v>
      </c>
      <c r="Q339" s="4">
        <f>Q338</f>
        <v>-345.5</v>
      </c>
    </row>
    <row r="340" spans="1:17" ht="15.75" thickBot="1" x14ac:dyDescent="0.3">
      <c r="A340" s="28"/>
      <c r="B340" s="28"/>
      <c r="C340" s="28" t="s">
        <v>214</v>
      </c>
      <c r="D340" s="28"/>
      <c r="E340" s="28"/>
      <c r="F340" s="28"/>
      <c r="G340" s="28"/>
      <c r="H340" s="28"/>
      <c r="I340" s="29"/>
      <c r="J340" s="28"/>
      <c r="K340" s="28"/>
      <c r="L340" s="28"/>
      <c r="M340" s="28"/>
      <c r="N340" s="28"/>
      <c r="O340" s="28"/>
      <c r="P340" s="3">
        <f>ROUND(P287+P311+P336+P339,5)</f>
        <v>-13891.7</v>
      </c>
      <c r="Q340" s="3">
        <f>ROUND(Q287+Q311+Q336+Q339,5)</f>
        <v>-13891.7</v>
      </c>
    </row>
    <row r="341" spans="1:17" x14ac:dyDescent="0.25">
      <c r="A341" s="28"/>
      <c r="B341" s="28" t="s">
        <v>215</v>
      </c>
      <c r="C341" s="28"/>
      <c r="D341" s="28"/>
      <c r="E341" s="28"/>
      <c r="F341" s="28"/>
      <c r="G341" s="28"/>
      <c r="H341" s="28"/>
      <c r="I341" s="29"/>
      <c r="J341" s="28"/>
      <c r="K341" s="28"/>
      <c r="L341" s="28"/>
      <c r="M341" s="28"/>
      <c r="N341" s="28"/>
      <c r="O341" s="28"/>
      <c r="P341" s="2">
        <f>ROUND(P76+P82+P89+P92+P100+P109+P126+P254+P262+P340,5)</f>
        <v>-103650.98</v>
      </c>
      <c r="Q341" s="2">
        <f>ROUND(Q76+Q82+Q89+Q92+Q100+Q109+Q126+Q254+Q262+Q340,5)</f>
        <v>-103650.98</v>
      </c>
    </row>
    <row r="342" spans="1:17" x14ac:dyDescent="0.25">
      <c r="A342" s="1"/>
      <c r="B342" s="1" t="s">
        <v>220</v>
      </c>
      <c r="C342" s="1"/>
      <c r="D342" s="1"/>
      <c r="E342" s="1"/>
      <c r="F342" s="1"/>
      <c r="G342" s="1"/>
      <c r="H342" s="1"/>
      <c r="I342" s="22"/>
      <c r="J342" s="1"/>
      <c r="K342" s="1"/>
      <c r="L342" s="1"/>
      <c r="M342" s="1"/>
      <c r="N342" s="1"/>
      <c r="O342" s="1"/>
      <c r="P342" s="23"/>
      <c r="Q342" s="23"/>
    </row>
    <row r="343" spans="1:17" x14ac:dyDescent="0.25">
      <c r="A343" s="1"/>
      <c r="B343" s="1"/>
      <c r="C343" s="1" t="s">
        <v>222</v>
      </c>
      <c r="D343" s="1"/>
      <c r="E343" s="1"/>
      <c r="F343" s="1"/>
      <c r="G343" s="1"/>
      <c r="H343" s="1"/>
      <c r="I343" s="22"/>
      <c r="J343" s="1"/>
      <c r="K343" s="1"/>
      <c r="L343" s="1"/>
      <c r="M343" s="1"/>
      <c r="N343" s="1"/>
      <c r="O343" s="1"/>
      <c r="P343" s="23"/>
      <c r="Q343" s="23"/>
    </row>
    <row r="344" spans="1:17" ht="15.75" thickBot="1" x14ac:dyDescent="0.3">
      <c r="A344" s="21"/>
      <c r="B344" s="21"/>
      <c r="C344" s="21"/>
      <c r="D344" s="21"/>
      <c r="E344" s="21"/>
      <c r="F344" s="21"/>
      <c r="G344" s="24"/>
      <c r="H344" s="24" t="s">
        <v>470</v>
      </c>
      <c r="I344" s="25">
        <v>45399</v>
      </c>
      <c r="J344" s="24"/>
      <c r="K344" s="24" t="s">
        <v>562</v>
      </c>
      <c r="L344" s="24" t="s">
        <v>674</v>
      </c>
      <c r="M344" s="24" t="s">
        <v>736</v>
      </c>
      <c r="N344" s="26"/>
      <c r="O344" s="24" t="s">
        <v>38</v>
      </c>
      <c r="P344" s="27">
        <v>-1135.8800000000001</v>
      </c>
      <c r="Q344" s="27">
        <f>ROUND(Q343+P344,5)</f>
        <v>-1135.8800000000001</v>
      </c>
    </row>
    <row r="345" spans="1:17" x14ac:dyDescent="0.25">
      <c r="A345" s="28"/>
      <c r="B345" s="28"/>
      <c r="C345" s="28" t="s">
        <v>440</v>
      </c>
      <c r="D345" s="28"/>
      <c r="E345" s="28"/>
      <c r="F345" s="28"/>
      <c r="G345" s="28"/>
      <c r="H345" s="28"/>
      <c r="I345" s="29"/>
      <c r="J345" s="28"/>
      <c r="K345" s="28"/>
      <c r="L345" s="28"/>
      <c r="M345" s="28"/>
      <c r="N345" s="28"/>
      <c r="O345" s="28"/>
      <c r="P345" s="2">
        <f>ROUND(SUM(P343:P344),5)</f>
        <v>-1135.8800000000001</v>
      </c>
      <c r="Q345" s="2">
        <f>Q344</f>
        <v>-1135.8800000000001</v>
      </c>
    </row>
    <row r="346" spans="1:17" x14ac:dyDescent="0.25">
      <c r="A346" s="1"/>
      <c r="B346" s="1"/>
      <c r="C346" s="1" t="s">
        <v>223</v>
      </c>
      <c r="D346" s="1"/>
      <c r="E346" s="1"/>
      <c r="F346" s="1"/>
      <c r="G346" s="1"/>
      <c r="H346" s="1"/>
      <c r="I346" s="22"/>
      <c r="J346" s="1"/>
      <c r="K346" s="1"/>
      <c r="L346" s="1"/>
      <c r="M346" s="1"/>
      <c r="N346" s="1"/>
      <c r="O346" s="1"/>
      <c r="P346" s="23"/>
      <c r="Q346" s="23"/>
    </row>
    <row r="347" spans="1:17" x14ac:dyDescent="0.25">
      <c r="A347" s="24"/>
      <c r="B347" s="24"/>
      <c r="C347" s="24"/>
      <c r="D347" s="24"/>
      <c r="E347" s="24"/>
      <c r="F347" s="24"/>
      <c r="G347" s="24"/>
      <c r="H347" s="24" t="s">
        <v>469</v>
      </c>
      <c r="I347" s="25">
        <v>45384</v>
      </c>
      <c r="J347" s="24" t="s">
        <v>507</v>
      </c>
      <c r="K347" s="24" t="s">
        <v>563</v>
      </c>
      <c r="L347" s="24" t="s">
        <v>675</v>
      </c>
      <c r="M347" s="24" t="s">
        <v>736</v>
      </c>
      <c r="N347" s="26"/>
      <c r="O347" s="24" t="s">
        <v>35</v>
      </c>
      <c r="P347" s="30">
        <v>-283.99</v>
      </c>
      <c r="Q347" s="30">
        <f>ROUND(Q346+P347,5)</f>
        <v>-283.99</v>
      </c>
    </row>
    <row r="348" spans="1:17" x14ac:dyDescent="0.25">
      <c r="A348" s="24"/>
      <c r="B348" s="24"/>
      <c r="C348" s="24"/>
      <c r="D348" s="24"/>
      <c r="E348" s="24"/>
      <c r="F348" s="24"/>
      <c r="G348" s="24"/>
      <c r="H348" s="24" t="s">
        <v>469</v>
      </c>
      <c r="I348" s="25">
        <v>45400</v>
      </c>
      <c r="J348" s="24" t="s">
        <v>508</v>
      </c>
      <c r="K348" s="24" t="s">
        <v>563</v>
      </c>
      <c r="L348" s="24" t="s">
        <v>676</v>
      </c>
      <c r="M348" s="24" t="s">
        <v>736</v>
      </c>
      <c r="N348" s="26"/>
      <c r="O348" s="24" t="s">
        <v>35</v>
      </c>
      <c r="P348" s="30">
        <v>-1866.93</v>
      </c>
      <c r="Q348" s="30">
        <f>ROUND(Q347+P348,5)</f>
        <v>-2150.92</v>
      </c>
    </row>
    <row r="349" spans="1:17" ht="15.75" thickBot="1" x14ac:dyDescent="0.3">
      <c r="A349" s="24"/>
      <c r="B349" s="24"/>
      <c r="C349" s="24"/>
      <c r="D349" s="24"/>
      <c r="E349" s="24"/>
      <c r="F349" s="24"/>
      <c r="G349" s="24"/>
      <c r="H349" s="24" t="s">
        <v>469</v>
      </c>
      <c r="I349" s="25">
        <v>45407</v>
      </c>
      <c r="J349" s="24" t="s">
        <v>509</v>
      </c>
      <c r="K349" s="24" t="s">
        <v>563</v>
      </c>
      <c r="L349" s="24" t="s">
        <v>677</v>
      </c>
      <c r="M349" s="24" t="s">
        <v>736</v>
      </c>
      <c r="N349" s="26"/>
      <c r="O349" s="24" t="s">
        <v>35</v>
      </c>
      <c r="P349" s="27">
        <v>-13.39</v>
      </c>
      <c r="Q349" s="27">
        <f>ROUND(Q348+P349,5)</f>
        <v>-2164.31</v>
      </c>
    </row>
    <row r="350" spans="1:17" x14ac:dyDescent="0.25">
      <c r="A350" s="28"/>
      <c r="B350" s="28"/>
      <c r="C350" s="28" t="s">
        <v>441</v>
      </c>
      <c r="D350" s="28"/>
      <c r="E350" s="28"/>
      <c r="F350" s="28"/>
      <c r="G350" s="28"/>
      <c r="H350" s="28"/>
      <c r="I350" s="29"/>
      <c r="J350" s="28"/>
      <c r="K350" s="28"/>
      <c r="L350" s="28"/>
      <c r="M350" s="28"/>
      <c r="N350" s="28"/>
      <c r="O350" s="28"/>
      <c r="P350" s="2">
        <f>ROUND(SUM(P346:P349),5)</f>
        <v>-2164.31</v>
      </c>
      <c r="Q350" s="2">
        <f>Q349</f>
        <v>-2164.31</v>
      </c>
    </row>
    <row r="351" spans="1:17" x14ac:dyDescent="0.25">
      <c r="A351" s="1"/>
      <c r="B351" s="1"/>
      <c r="C351" s="1" t="s">
        <v>225</v>
      </c>
      <c r="D351" s="1"/>
      <c r="E351" s="1"/>
      <c r="F351" s="1"/>
      <c r="G351" s="1"/>
      <c r="H351" s="1"/>
      <c r="I351" s="22"/>
      <c r="J351" s="1"/>
      <c r="K351" s="1"/>
      <c r="L351" s="1"/>
      <c r="M351" s="1"/>
      <c r="N351" s="1"/>
      <c r="O351" s="1"/>
      <c r="P351" s="23"/>
      <c r="Q351" s="23"/>
    </row>
    <row r="352" spans="1:17" ht="15.75" thickBot="1" x14ac:dyDescent="0.3">
      <c r="A352" s="21"/>
      <c r="B352" s="21"/>
      <c r="C352" s="21"/>
      <c r="D352" s="21"/>
      <c r="E352" s="21"/>
      <c r="F352" s="21"/>
      <c r="G352" s="24"/>
      <c r="H352" s="24" t="s">
        <v>469</v>
      </c>
      <c r="I352" s="25">
        <v>45383</v>
      </c>
      <c r="J352" s="24" t="s">
        <v>510</v>
      </c>
      <c r="K352" s="24" t="s">
        <v>564</v>
      </c>
      <c r="L352" s="24" t="s">
        <v>678</v>
      </c>
      <c r="M352" s="24" t="s">
        <v>736</v>
      </c>
      <c r="N352" s="26"/>
      <c r="O352" s="24" t="s">
        <v>35</v>
      </c>
      <c r="P352" s="30">
        <v>-5430.6</v>
      </c>
      <c r="Q352" s="30">
        <f>ROUND(Q351+P352,5)</f>
        <v>-5430.6</v>
      </c>
    </row>
    <row r="353" spans="1:17" ht="15.75" thickBot="1" x14ac:dyDescent="0.3">
      <c r="A353" s="28"/>
      <c r="B353" s="28"/>
      <c r="C353" s="28" t="s">
        <v>442</v>
      </c>
      <c r="D353" s="28"/>
      <c r="E353" s="28"/>
      <c r="F353" s="28"/>
      <c r="G353" s="28"/>
      <c r="H353" s="28"/>
      <c r="I353" s="29"/>
      <c r="J353" s="28"/>
      <c r="K353" s="28"/>
      <c r="L353" s="28"/>
      <c r="M353" s="28"/>
      <c r="N353" s="28"/>
      <c r="O353" s="28"/>
      <c r="P353" s="3">
        <f>ROUND(SUM(P351:P352),5)</f>
        <v>-5430.6</v>
      </c>
      <c r="Q353" s="3">
        <f>Q352</f>
        <v>-5430.6</v>
      </c>
    </row>
    <row r="354" spans="1:17" x14ac:dyDescent="0.25">
      <c r="A354" s="28"/>
      <c r="B354" s="28" t="s">
        <v>226</v>
      </c>
      <c r="C354" s="28"/>
      <c r="D354" s="28"/>
      <c r="E354" s="28"/>
      <c r="F354" s="28"/>
      <c r="G354" s="28"/>
      <c r="H354" s="28"/>
      <c r="I354" s="29"/>
      <c r="J354" s="28"/>
      <c r="K354" s="28"/>
      <c r="L354" s="28"/>
      <c r="M354" s="28"/>
      <c r="N354" s="28"/>
      <c r="O354" s="28"/>
      <c r="P354" s="2">
        <f>ROUND(P345+P350+P353,5)</f>
        <v>-8730.7900000000009</v>
      </c>
      <c r="Q354" s="2">
        <f>ROUND(Q345+Q350+Q353,5)</f>
        <v>-8730.7900000000009</v>
      </c>
    </row>
    <row r="355" spans="1:17" x14ac:dyDescent="0.25">
      <c r="A355" s="1"/>
      <c r="B355" s="1" t="s">
        <v>227</v>
      </c>
      <c r="C355" s="1"/>
      <c r="D355" s="1"/>
      <c r="E355" s="1"/>
      <c r="F355" s="1"/>
      <c r="G355" s="1"/>
      <c r="H355" s="1"/>
      <c r="I355" s="22"/>
      <c r="J355" s="1"/>
      <c r="K355" s="1"/>
      <c r="L355" s="1"/>
      <c r="M355" s="1"/>
      <c r="N355" s="1"/>
      <c r="O355" s="1"/>
      <c r="P355" s="23"/>
      <c r="Q355" s="23"/>
    </row>
    <row r="356" spans="1:17" x14ac:dyDescent="0.25">
      <c r="A356" s="1"/>
      <c r="B356" s="1"/>
      <c r="C356" s="1" t="s">
        <v>229</v>
      </c>
      <c r="D356" s="1"/>
      <c r="E356" s="1"/>
      <c r="F356" s="1"/>
      <c r="G356" s="1"/>
      <c r="H356" s="1"/>
      <c r="I356" s="22"/>
      <c r="J356" s="1"/>
      <c r="K356" s="1"/>
      <c r="L356" s="1"/>
      <c r="M356" s="1"/>
      <c r="N356" s="1"/>
      <c r="O356" s="1"/>
      <c r="P356" s="23"/>
      <c r="Q356" s="23"/>
    </row>
    <row r="357" spans="1:17" x14ac:dyDescent="0.25">
      <c r="A357" s="24"/>
      <c r="B357" s="24"/>
      <c r="C357" s="24"/>
      <c r="D357" s="24"/>
      <c r="E357" s="24"/>
      <c r="F357" s="24"/>
      <c r="G357" s="24"/>
      <c r="H357" s="24" t="s">
        <v>469</v>
      </c>
      <c r="I357" s="25">
        <v>45383</v>
      </c>
      <c r="J357" s="24" t="s">
        <v>511</v>
      </c>
      <c r="K357" s="24" t="s">
        <v>565</v>
      </c>
      <c r="L357" s="24" t="s">
        <v>679</v>
      </c>
      <c r="M357" s="24" t="s">
        <v>736</v>
      </c>
      <c r="N357" s="26"/>
      <c r="O357" s="24" t="s">
        <v>35</v>
      </c>
      <c r="P357" s="30">
        <v>-524</v>
      </c>
      <c r="Q357" s="30">
        <f>ROUND(Q356+P357,5)</f>
        <v>-524</v>
      </c>
    </row>
    <row r="358" spans="1:17" x14ac:dyDescent="0.25">
      <c r="A358" s="24"/>
      <c r="B358" s="24"/>
      <c r="C358" s="24"/>
      <c r="D358" s="24"/>
      <c r="E358" s="24"/>
      <c r="F358" s="24"/>
      <c r="G358" s="24"/>
      <c r="H358" s="24" t="s">
        <v>469</v>
      </c>
      <c r="I358" s="25">
        <v>45383</v>
      </c>
      <c r="J358" s="24" t="s">
        <v>511</v>
      </c>
      <c r="K358" s="24" t="s">
        <v>565</v>
      </c>
      <c r="L358" s="24" t="s">
        <v>680</v>
      </c>
      <c r="M358" s="24" t="s">
        <v>736</v>
      </c>
      <c r="N358" s="26"/>
      <c r="O358" s="24" t="s">
        <v>35</v>
      </c>
      <c r="P358" s="30">
        <v>-52.38</v>
      </c>
      <c r="Q358" s="30">
        <f>ROUND(Q357+P358,5)</f>
        <v>-576.38</v>
      </c>
    </row>
    <row r="359" spans="1:17" x14ac:dyDescent="0.25">
      <c r="A359" s="24"/>
      <c r="B359" s="24"/>
      <c r="C359" s="24"/>
      <c r="D359" s="24"/>
      <c r="E359" s="24"/>
      <c r="F359" s="24"/>
      <c r="G359" s="24"/>
      <c r="H359" s="24" t="s">
        <v>470</v>
      </c>
      <c r="I359" s="25">
        <v>45396</v>
      </c>
      <c r="J359" s="24"/>
      <c r="K359" s="24" t="s">
        <v>566</v>
      </c>
      <c r="L359" s="24" t="s">
        <v>681</v>
      </c>
      <c r="M359" s="24" t="s">
        <v>736</v>
      </c>
      <c r="N359" s="26"/>
      <c r="O359" s="24" t="s">
        <v>38</v>
      </c>
      <c r="P359" s="30">
        <v>-20</v>
      </c>
      <c r="Q359" s="30">
        <f>ROUND(Q358+P359,5)</f>
        <v>-596.38</v>
      </c>
    </row>
    <row r="360" spans="1:17" x14ac:dyDescent="0.25">
      <c r="A360" s="24"/>
      <c r="B360" s="24"/>
      <c r="C360" s="24"/>
      <c r="D360" s="24"/>
      <c r="E360" s="24"/>
      <c r="F360" s="24"/>
      <c r="G360" s="24"/>
      <c r="H360" s="24" t="s">
        <v>469</v>
      </c>
      <c r="I360" s="25">
        <v>45398</v>
      </c>
      <c r="J360" s="24" t="s">
        <v>512</v>
      </c>
      <c r="K360" s="24" t="s">
        <v>565</v>
      </c>
      <c r="L360" s="24" t="s">
        <v>679</v>
      </c>
      <c r="M360" s="24" t="s">
        <v>736</v>
      </c>
      <c r="N360" s="26"/>
      <c r="O360" s="24" t="s">
        <v>35</v>
      </c>
      <c r="P360" s="30">
        <v>-733.52</v>
      </c>
      <c r="Q360" s="30">
        <f>ROUND(Q359+P360,5)</f>
        <v>-1329.9</v>
      </c>
    </row>
    <row r="361" spans="1:17" ht="15.75" thickBot="1" x14ac:dyDescent="0.3">
      <c r="A361" s="24"/>
      <c r="B361" s="24"/>
      <c r="C361" s="24"/>
      <c r="D361" s="24"/>
      <c r="E361" s="24"/>
      <c r="F361" s="24"/>
      <c r="G361" s="24"/>
      <c r="H361" s="24" t="s">
        <v>469</v>
      </c>
      <c r="I361" s="25">
        <v>45398</v>
      </c>
      <c r="J361" s="24" t="s">
        <v>512</v>
      </c>
      <c r="K361" s="24" t="s">
        <v>565</v>
      </c>
      <c r="L361" s="24" t="s">
        <v>680</v>
      </c>
      <c r="M361" s="24" t="s">
        <v>736</v>
      </c>
      <c r="N361" s="26"/>
      <c r="O361" s="24" t="s">
        <v>35</v>
      </c>
      <c r="P361" s="27">
        <v>-63.08</v>
      </c>
      <c r="Q361" s="27">
        <f>ROUND(Q360+P361,5)</f>
        <v>-1392.98</v>
      </c>
    </row>
    <row r="362" spans="1:17" x14ac:dyDescent="0.25">
      <c r="A362" s="28"/>
      <c r="B362" s="28"/>
      <c r="C362" s="28" t="s">
        <v>443</v>
      </c>
      <c r="D362" s="28"/>
      <c r="E362" s="28"/>
      <c r="F362" s="28"/>
      <c r="G362" s="28"/>
      <c r="H362" s="28"/>
      <c r="I362" s="29"/>
      <c r="J362" s="28"/>
      <c r="K362" s="28"/>
      <c r="L362" s="28"/>
      <c r="M362" s="28"/>
      <c r="N362" s="28"/>
      <c r="O362" s="28"/>
      <c r="P362" s="2">
        <f>ROUND(SUM(P356:P361),5)</f>
        <v>-1392.98</v>
      </c>
      <c r="Q362" s="2">
        <f>Q361</f>
        <v>-1392.98</v>
      </c>
    </row>
    <row r="363" spans="1:17" x14ac:dyDescent="0.25">
      <c r="A363" s="1"/>
      <c r="B363" s="1"/>
      <c r="C363" s="1" t="s">
        <v>230</v>
      </c>
      <c r="D363" s="1"/>
      <c r="E363" s="1"/>
      <c r="F363" s="1"/>
      <c r="G363" s="1"/>
      <c r="H363" s="1"/>
      <c r="I363" s="22"/>
      <c r="J363" s="1"/>
      <c r="K363" s="1"/>
      <c r="L363" s="1"/>
      <c r="M363" s="1"/>
      <c r="N363" s="1"/>
      <c r="O363" s="1"/>
      <c r="P363" s="23"/>
      <c r="Q363" s="23"/>
    </row>
    <row r="364" spans="1:17" x14ac:dyDescent="0.25">
      <c r="A364" s="1"/>
      <c r="B364" s="1"/>
      <c r="C364" s="1"/>
      <c r="D364" s="1" t="s">
        <v>233</v>
      </c>
      <c r="E364" s="1"/>
      <c r="F364" s="1"/>
      <c r="G364" s="1"/>
      <c r="H364" s="1"/>
      <c r="I364" s="22"/>
      <c r="J364" s="1"/>
      <c r="K364" s="1"/>
      <c r="L364" s="1"/>
      <c r="M364" s="1"/>
      <c r="N364" s="1"/>
      <c r="O364" s="1"/>
      <c r="P364" s="23"/>
      <c r="Q364" s="23"/>
    </row>
    <row r="365" spans="1:17" x14ac:dyDescent="0.25">
      <c r="A365" s="24"/>
      <c r="B365" s="24"/>
      <c r="C365" s="24"/>
      <c r="D365" s="24"/>
      <c r="E365" s="24"/>
      <c r="F365" s="24"/>
      <c r="G365" s="24"/>
      <c r="H365" s="24" t="s">
        <v>470</v>
      </c>
      <c r="I365" s="25">
        <v>45384</v>
      </c>
      <c r="J365" s="24"/>
      <c r="K365" s="24" t="s">
        <v>567</v>
      </c>
      <c r="L365" s="24" t="s">
        <v>682</v>
      </c>
      <c r="M365" s="24" t="s">
        <v>736</v>
      </c>
      <c r="N365" s="26"/>
      <c r="O365" s="24" t="s">
        <v>38</v>
      </c>
      <c r="P365" s="30">
        <v>-42</v>
      </c>
      <c r="Q365" s="30">
        <f>ROUND(Q364+P365,5)</f>
        <v>-42</v>
      </c>
    </row>
    <row r="366" spans="1:17" ht="15.75" thickBot="1" x14ac:dyDescent="0.3">
      <c r="A366" s="24"/>
      <c r="B366" s="24"/>
      <c r="C366" s="24"/>
      <c r="D366" s="24"/>
      <c r="E366" s="24"/>
      <c r="F366" s="24"/>
      <c r="G366" s="24"/>
      <c r="H366" s="24" t="s">
        <v>470</v>
      </c>
      <c r="I366" s="25">
        <v>45412</v>
      </c>
      <c r="J366" s="24"/>
      <c r="K366" s="24" t="s">
        <v>568</v>
      </c>
      <c r="L366" s="24" t="s">
        <v>683</v>
      </c>
      <c r="M366" s="24" t="s">
        <v>736</v>
      </c>
      <c r="N366" s="26"/>
      <c r="O366" s="24" t="s">
        <v>38</v>
      </c>
      <c r="P366" s="27">
        <v>-2398.42</v>
      </c>
      <c r="Q366" s="27">
        <f>ROUND(Q365+P366,5)</f>
        <v>-2440.42</v>
      </c>
    </row>
    <row r="367" spans="1:17" x14ac:dyDescent="0.25">
      <c r="A367" s="28"/>
      <c r="B367" s="28"/>
      <c r="C367" s="28"/>
      <c r="D367" s="28" t="s">
        <v>444</v>
      </c>
      <c r="E367" s="28"/>
      <c r="F367" s="28"/>
      <c r="G367" s="28"/>
      <c r="H367" s="28"/>
      <c r="I367" s="29"/>
      <c r="J367" s="28"/>
      <c r="K367" s="28"/>
      <c r="L367" s="28"/>
      <c r="M367" s="28"/>
      <c r="N367" s="28"/>
      <c r="O367" s="28"/>
      <c r="P367" s="2">
        <f>ROUND(SUM(P364:P366),5)</f>
        <v>-2440.42</v>
      </c>
      <c r="Q367" s="2">
        <f>Q366</f>
        <v>-2440.42</v>
      </c>
    </row>
    <row r="368" spans="1:17" x14ac:dyDescent="0.25">
      <c r="A368" s="1"/>
      <c r="B368" s="1"/>
      <c r="C368" s="1"/>
      <c r="D368" s="1" t="s">
        <v>239</v>
      </c>
      <c r="E368" s="1"/>
      <c r="F368" s="1"/>
      <c r="G368" s="1"/>
      <c r="H368" s="1"/>
      <c r="I368" s="22"/>
      <c r="J368" s="1"/>
      <c r="K368" s="1"/>
      <c r="L368" s="1"/>
      <c r="M368" s="1"/>
      <c r="N368" s="1"/>
      <c r="O368" s="1"/>
      <c r="P368" s="23"/>
      <c r="Q368" s="23"/>
    </row>
    <row r="369" spans="1:17" ht="15.75" thickBot="1" x14ac:dyDescent="0.3">
      <c r="A369" s="21"/>
      <c r="B369" s="21"/>
      <c r="C369" s="21"/>
      <c r="D369" s="21"/>
      <c r="E369" s="21"/>
      <c r="F369" s="21"/>
      <c r="G369" s="24"/>
      <c r="H369" s="24" t="s">
        <v>470</v>
      </c>
      <c r="I369" s="25">
        <v>45412</v>
      </c>
      <c r="J369" s="24"/>
      <c r="K369" s="24" t="s">
        <v>569</v>
      </c>
      <c r="L369" s="24" t="s">
        <v>684</v>
      </c>
      <c r="M369" s="24" t="s">
        <v>736</v>
      </c>
      <c r="N369" s="26"/>
      <c r="O369" s="24" t="s">
        <v>38</v>
      </c>
      <c r="P369" s="30">
        <v>-199.9</v>
      </c>
      <c r="Q369" s="30">
        <f>ROUND(Q368+P369,5)</f>
        <v>-199.9</v>
      </c>
    </row>
    <row r="370" spans="1:17" ht="15.75" thickBot="1" x14ac:dyDescent="0.3">
      <c r="A370" s="28"/>
      <c r="B370" s="28"/>
      <c r="C370" s="28"/>
      <c r="D370" s="28" t="s">
        <v>445</v>
      </c>
      <c r="E370" s="28"/>
      <c r="F370" s="28"/>
      <c r="G370" s="28"/>
      <c r="H370" s="28"/>
      <c r="I370" s="29"/>
      <c r="J370" s="28"/>
      <c r="K370" s="28"/>
      <c r="L370" s="28"/>
      <c r="M370" s="28"/>
      <c r="N370" s="28"/>
      <c r="O370" s="28"/>
      <c r="P370" s="3">
        <f>ROUND(SUM(P368:P369),5)</f>
        <v>-199.9</v>
      </c>
      <c r="Q370" s="3">
        <f>Q369</f>
        <v>-199.9</v>
      </c>
    </row>
    <row r="371" spans="1:17" x14ac:dyDescent="0.25">
      <c r="A371" s="28"/>
      <c r="B371" s="28"/>
      <c r="C371" s="28" t="s">
        <v>241</v>
      </c>
      <c r="D371" s="28"/>
      <c r="E371" s="28"/>
      <c r="F371" s="28"/>
      <c r="G371" s="28"/>
      <c r="H371" s="28"/>
      <c r="I371" s="29"/>
      <c r="J371" s="28"/>
      <c r="K371" s="28"/>
      <c r="L371" s="28"/>
      <c r="M371" s="28"/>
      <c r="N371" s="28"/>
      <c r="O371" s="28"/>
      <c r="P371" s="2">
        <f>ROUND(P367+P370,5)</f>
        <v>-2640.32</v>
      </c>
      <c r="Q371" s="2">
        <f>ROUND(Q367+Q370,5)</f>
        <v>-2640.32</v>
      </c>
    </row>
    <row r="372" spans="1:17" x14ac:dyDescent="0.25">
      <c r="A372" s="1"/>
      <c r="B372" s="1"/>
      <c r="C372" s="1" t="s">
        <v>242</v>
      </c>
      <c r="D372" s="1"/>
      <c r="E372" s="1"/>
      <c r="F372" s="1"/>
      <c r="G372" s="1"/>
      <c r="H372" s="1"/>
      <c r="I372" s="22"/>
      <c r="J372" s="1"/>
      <c r="K372" s="1"/>
      <c r="L372" s="1"/>
      <c r="M372" s="1"/>
      <c r="N372" s="1"/>
      <c r="O372" s="1"/>
      <c r="P372" s="23"/>
      <c r="Q372" s="23"/>
    </row>
    <row r="373" spans="1:17" x14ac:dyDescent="0.25">
      <c r="A373" s="1"/>
      <c r="B373" s="1"/>
      <c r="C373" s="1"/>
      <c r="D373" s="1" t="s">
        <v>244</v>
      </c>
      <c r="E373" s="1"/>
      <c r="F373" s="1"/>
      <c r="G373" s="1"/>
      <c r="H373" s="1"/>
      <c r="I373" s="22"/>
      <c r="J373" s="1"/>
      <c r="K373" s="1"/>
      <c r="L373" s="1"/>
      <c r="M373" s="1"/>
      <c r="N373" s="1"/>
      <c r="O373" s="1"/>
      <c r="P373" s="23"/>
      <c r="Q373" s="23"/>
    </row>
    <row r="374" spans="1:17" ht="15.75" thickBot="1" x14ac:dyDescent="0.3">
      <c r="A374" s="21"/>
      <c r="B374" s="21"/>
      <c r="C374" s="21"/>
      <c r="D374" s="21"/>
      <c r="E374" s="21"/>
      <c r="F374" s="21"/>
      <c r="G374" s="24"/>
      <c r="H374" s="24" t="s">
        <v>469</v>
      </c>
      <c r="I374" s="25">
        <v>45400</v>
      </c>
      <c r="J374" s="24" t="s">
        <v>513</v>
      </c>
      <c r="K374" s="24" t="s">
        <v>570</v>
      </c>
      <c r="L374" s="24" t="s">
        <v>685</v>
      </c>
      <c r="M374" s="24" t="s">
        <v>736</v>
      </c>
      <c r="N374" s="26"/>
      <c r="O374" s="24" t="s">
        <v>35</v>
      </c>
      <c r="P374" s="27">
        <v>-6076.4</v>
      </c>
      <c r="Q374" s="27">
        <f>ROUND(Q373+P374,5)</f>
        <v>-6076.4</v>
      </c>
    </row>
    <row r="375" spans="1:17" x14ac:dyDescent="0.25">
      <c r="A375" s="28"/>
      <c r="B375" s="28"/>
      <c r="C375" s="28"/>
      <c r="D375" s="28" t="s">
        <v>446</v>
      </c>
      <c r="E375" s="28"/>
      <c r="F375" s="28"/>
      <c r="G375" s="28"/>
      <c r="H375" s="28"/>
      <c r="I375" s="29"/>
      <c r="J375" s="28"/>
      <c r="K375" s="28"/>
      <c r="L375" s="28"/>
      <c r="M375" s="28"/>
      <c r="N375" s="28"/>
      <c r="O375" s="28"/>
      <c r="P375" s="2">
        <f>ROUND(SUM(P373:P374),5)</f>
        <v>-6076.4</v>
      </c>
      <c r="Q375" s="2">
        <f>Q374</f>
        <v>-6076.4</v>
      </c>
    </row>
    <row r="376" spans="1:17" x14ac:dyDescent="0.25">
      <c r="A376" s="1"/>
      <c r="B376" s="1"/>
      <c r="C376" s="1"/>
      <c r="D376" s="1" t="s">
        <v>245</v>
      </c>
      <c r="E376" s="1"/>
      <c r="F376" s="1"/>
      <c r="G376" s="1"/>
      <c r="H376" s="1"/>
      <c r="I376" s="22"/>
      <c r="J376" s="1"/>
      <c r="K376" s="1"/>
      <c r="L376" s="1"/>
      <c r="M376" s="1"/>
      <c r="N376" s="1"/>
      <c r="O376" s="1"/>
      <c r="P376" s="23"/>
      <c r="Q376" s="23"/>
    </row>
    <row r="377" spans="1:17" ht="15.75" thickBot="1" x14ac:dyDescent="0.3">
      <c r="A377" s="21"/>
      <c r="B377" s="21"/>
      <c r="C377" s="21"/>
      <c r="D377" s="21"/>
      <c r="E377" s="21"/>
      <c r="F377" s="21"/>
      <c r="G377" s="24"/>
      <c r="H377" s="24" t="s">
        <v>469</v>
      </c>
      <c r="I377" s="25">
        <v>45385</v>
      </c>
      <c r="J377" s="24" t="s">
        <v>479</v>
      </c>
      <c r="K377" s="24" t="s">
        <v>526</v>
      </c>
      <c r="L377" s="24" t="s">
        <v>686</v>
      </c>
      <c r="M377" s="24" t="s">
        <v>736</v>
      </c>
      <c r="N377" s="26"/>
      <c r="O377" s="24" t="s">
        <v>35</v>
      </c>
      <c r="P377" s="27">
        <v>-732.95</v>
      </c>
      <c r="Q377" s="27">
        <f>ROUND(Q376+P377,5)</f>
        <v>-732.95</v>
      </c>
    </row>
    <row r="378" spans="1:17" x14ac:dyDescent="0.25">
      <c r="A378" s="28"/>
      <c r="B378" s="28"/>
      <c r="C378" s="28"/>
      <c r="D378" s="28" t="s">
        <v>447</v>
      </c>
      <c r="E378" s="28"/>
      <c r="F378" s="28"/>
      <c r="G378" s="28"/>
      <c r="H378" s="28"/>
      <c r="I378" s="29"/>
      <c r="J378" s="28"/>
      <c r="K378" s="28"/>
      <c r="L378" s="28"/>
      <c r="M378" s="28"/>
      <c r="N378" s="28"/>
      <c r="O378" s="28"/>
      <c r="P378" s="2">
        <f>ROUND(SUM(P376:P377),5)</f>
        <v>-732.95</v>
      </c>
      <c r="Q378" s="2">
        <f>Q377</f>
        <v>-732.95</v>
      </c>
    </row>
    <row r="379" spans="1:17" x14ac:dyDescent="0.25">
      <c r="A379" s="1"/>
      <c r="B379" s="1"/>
      <c r="C379" s="1"/>
      <c r="D379" s="1" t="s">
        <v>246</v>
      </c>
      <c r="E379" s="1"/>
      <c r="F379" s="1"/>
      <c r="G379" s="1"/>
      <c r="H379" s="1"/>
      <c r="I379" s="22"/>
      <c r="J379" s="1"/>
      <c r="K379" s="1"/>
      <c r="L379" s="1"/>
      <c r="M379" s="1"/>
      <c r="N379" s="1"/>
      <c r="O379" s="1"/>
      <c r="P379" s="23"/>
      <c r="Q379" s="23"/>
    </row>
    <row r="380" spans="1:17" ht="15.75" thickBot="1" x14ac:dyDescent="0.3">
      <c r="A380" s="21"/>
      <c r="B380" s="21"/>
      <c r="C380" s="21"/>
      <c r="D380" s="21"/>
      <c r="E380" s="21"/>
      <c r="F380" s="21"/>
      <c r="G380" s="24"/>
      <c r="H380" s="24" t="s">
        <v>470</v>
      </c>
      <c r="I380" s="25">
        <v>45390</v>
      </c>
      <c r="J380" s="24"/>
      <c r="K380" s="24" t="s">
        <v>571</v>
      </c>
      <c r="L380" s="24" t="s">
        <v>687</v>
      </c>
      <c r="M380" s="24" t="s">
        <v>736</v>
      </c>
      <c r="N380" s="26"/>
      <c r="O380" s="24" t="s">
        <v>38</v>
      </c>
      <c r="P380" s="27">
        <v>-619.20000000000005</v>
      </c>
      <c r="Q380" s="27">
        <f>ROUND(Q379+P380,5)</f>
        <v>-619.20000000000005</v>
      </c>
    </row>
    <row r="381" spans="1:17" x14ac:dyDescent="0.25">
      <c r="A381" s="28"/>
      <c r="B381" s="28"/>
      <c r="C381" s="28"/>
      <c r="D381" s="28" t="s">
        <v>448</v>
      </c>
      <c r="E381" s="28"/>
      <c r="F381" s="28"/>
      <c r="G381" s="28"/>
      <c r="H381" s="28"/>
      <c r="I381" s="29"/>
      <c r="J381" s="28"/>
      <c r="K381" s="28"/>
      <c r="L381" s="28"/>
      <c r="M381" s="28"/>
      <c r="N381" s="28"/>
      <c r="O381" s="28"/>
      <c r="P381" s="2">
        <f>ROUND(SUM(P379:P380),5)</f>
        <v>-619.20000000000005</v>
      </c>
      <c r="Q381" s="2">
        <f>Q380</f>
        <v>-619.20000000000005</v>
      </c>
    </row>
    <row r="382" spans="1:17" x14ac:dyDescent="0.25">
      <c r="A382" s="1"/>
      <c r="B382" s="1"/>
      <c r="C382" s="1"/>
      <c r="D382" s="1" t="s">
        <v>250</v>
      </c>
      <c r="E382" s="1"/>
      <c r="F382" s="1"/>
      <c r="G382" s="1"/>
      <c r="H382" s="1"/>
      <c r="I382" s="22"/>
      <c r="J382" s="1"/>
      <c r="K382" s="1"/>
      <c r="L382" s="1"/>
      <c r="M382" s="1"/>
      <c r="N382" s="1"/>
      <c r="O382" s="1"/>
      <c r="P382" s="23"/>
      <c r="Q382" s="23"/>
    </row>
    <row r="383" spans="1:17" ht="15.75" thickBot="1" x14ac:dyDescent="0.3">
      <c r="A383" s="21"/>
      <c r="B383" s="21"/>
      <c r="C383" s="21"/>
      <c r="D383" s="21"/>
      <c r="E383" s="21"/>
      <c r="F383" s="21"/>
      <c r="G383" s="24"/>
      <c r="H383" s="24" t="s">
        <v>470</v>
      </c>
      <c r="I383" s="25">
        <v>45391</v>
      </c>
      <c r="J383" s="24"/>
      <c r="K383" s="24" t="s">
        <v>523</v>
      </c>
      <c r="L383" s="24" t="s">
        <v>688</v>
      </c>
      <c r="M383" s="24" t="s">
        <v>736</v>
      </c>
      <c r="N383" s="26"/>
      <c r="O383" s="24" t="s">
        <v>38</v>
      </c>
      <c r="P383" s="27">
        <v>-341.5</v>
      </c>
      <c r="Q383" s="27">
        <f>ROUND(Q382+P383,5)</f>
        <v>-341.5</v>
      </c>
    </row>
    <row r="384" spans="1:17" x14ac:dyDescent="0.25">
      <c r="A384" s="28"/>
      <c r="B384" s="28"/>
      <c r="C384" s="28"/>
      <c r="D384" s="28" t="s">
        <v>449</v>
      </c>
      <c r="E384" s="28"/>
      <c r="F384" s="28"/>
      <c r="G384" s="28"/>
      <c r="H384" s="28"/>
      <c r="I384" s="29"/>
      <c r="J384" s="28"/>
      <c r="K384" s="28"/>
      <c r="L384" s="28"/>
      <c r="M384" s="28"/>
      <c r="N384" s="28"/>
      <c r="O384" s="28"/>
      <c r="P384" s="2">
        <f>ROUND(SUM(P382:P383),5)</f>
        <v>-341.5</v>
      </c>
      <c r="Q384" s="2">
        <f>Q383</f>
        <v>-341.5</v>
      </c>
    </row>
    <row r="385" spans="1:17" x14ac:dyDescent="0.25">
      <c r="A385" s="1"/>
      <c r="B385" s="1"/>
      <c r="C385" s="1"/>
      <c r="D385" s="1" t="s">
        <v>252</v>
      </c>
      <c r="E385" s="1"/>
      <c r="F385" s="1"/>
      <c r="G385" s="1"/>
      <c r="H385" s="1"/>
      <c r="I385" s="22"/>
      <c r="J385" s="1"/>
      <c r="K385" s="1"/>
      <c r="L385" s="1"/>
      <c r="M385" s="1"/>
      <c r="N385" s="1"/>
      <c r="O385" s="1"/>
      <c r="P385" s="23"/>
      <c r="Q385" s="23"/>
    </row>
    <row r="386" spans="1:17" ht="15.75" thickBot="1" x14ac:dyDescent="0.3">
      <c r="A386" s="21"/>
      <c r="B386" s="21"/>
      <c r="C386" s="21"/>
      <c r="D386" s="21"/>
      <c r="E386" s="21"/>
      <c r="F386" s="21"/>
      <c r="G386" s="24"/>
      <c r="H386" s="24" t="s">
        <v>469</v>
      </c>
      <c r="I386" s="25">
        <v>45384</v>
      </c>
      <c r="J386" s="24" t="s">
        <v>514</v>
      </c>
      <c r="K386" s="24" t="s">
        <v>572</v>
      </c>
      <c r="L386" s="24" t="s">
        <v>689</v>
      </c>
      <c r="M386" s="24" t="s">
        <v>736</v>
      </c>
      <c r="N386" s="26"/>
      <c r="O386" s="24" t="s">
        <v>35</v>
      </c>
      <c r="P386" s="27">
        <v>-171.18</v>
      </c>
      <c r="Q386" s="27">
        <f>ROUND(Q385+P386,5)</f>
        <v>-171.18</v>
      </c>
    </row>
    <row r="387" spans="1:17" x14ac:dyDescent="0.25">
      <c r="A387" s="28"/>
      <c r="B387" s="28"/>
      <c r="C387" s="28"/>
      <c r="D387" s="28" t="s">
        <v>450</v>
      </c>
      <c r="E387" s="28"/>
      <c r="F387" s="28"/>
      <c r="G387" s="28"/>
      <c r="H387" s="28"/>
      <c r="I387" s="29"/>
      <c r="J387" s="28"/>
      <c r="K387" s="28"/>
      <c r="L387" s="28"/>
      <c r="M387" s="28"/>
      <c r="N387" s="28"/>
      <c r="O387" s="28"/>
      <c r="P387" s="2">
        <f>ROUND(SUM(P385:P386),5)</f>
        <v>-171.18</v>
      </c>
      <c r="Q387" s="2">
        <f>Q386</f>
        <v>-171.18</v>
      </c>
    </row>
    <row r="388" spans="1:17" x14ac:dyDescent="0.25">
      <c r="A388" s="1"/>
      <c r="B388" s="1"/>
      <c r="C388" s="1"/>
      <c r="D388" s="1" t="s">
        <v>253</v>
      </c>
      <c r="E388" s="1"/>
      <c r="F388" s="1"/>
      <c r="G388" s="1"/>
      <c r="H388" s="1"/>
      <c r="I388" s="22"/>
      <c r="J388" s="1"/>
      <c r="K388" s="1"/>
      <c r="L388" s="1"/>
      <c r="M388" s="1"/>
      <c r="N388" s="1"/>
      <c r="O388" s="1"/>
      <c r="P388" s="23"/>
      <c r="Q388" s="23"/>
    </row>
    <row r="389" spans="1:17" x14ac:dyDescent="0.25">
      <c r="A389" s="24"/>
      <c r="B389" s="24"/>
      <c r="C389" s="24"/>
      <c r="D389" s="24"/>
      <c r="E389" s="24"/>
      <c r="F389" s="24"/>
      <c r="G389" s="24"/>
      <c r="H389" s="24" t="s">
        <v>469</v>
      </c>
      <c r="I389" s="25">
        <v>45384</v>
      </c>
      <c r="J389" s="24" t="s">
        <v>498</v>
      </c>
      <c r="K389" s="24" t="s">
        <v>546</v>
      </c>
      <c r="L389" s="24" t="s">
        <v>690</v>
      </c>
      <c r="M389" s="24" t="s">
        <v>736</v>
      </c>
      <c r="N389" s="26"/>
      <c r="O389" s="24" t="s">
        <v>35</v>
      </c>
      <c r="P389" s="30">
        <v>0</v>
      </c>
      <c r="Q389" s="30">
        <f t="shared" ref="Q389:Q396" si="11">ROUND(Q388+P389,5)</f>
        <v>0</v>
      </c>
    </row>
    <row r="390" spans="1:17" x14ac:dyDescent="0.25">
      <c r="A390" s="24"/>
      <c r="B390" s="24"/>
      <c r="C390" s="24"/>
      <c r="D390" s="24"/>
      <c r="E390" s="24"/>
      <c r="F390" s="24"/>
      <c r="G390" s="24"/>
      <c r="H390" s="24" t="s">
        <v>469</v>
      </c>
      <c r="I390" s="25">
        <v>45384</v>
      </c>
      <c r="J390" s="24" t="s">
        <v>498</v>
      </c>
      <c r="K390" s="24" t="s">
        <v>546</v>
      </c>
      <c r="L390" s="24" t="s">
        <v>691</v>
      </c>
      <c r="M390" s="24" t="s">
        <v>736</v>
      </c>
      <c r="N390" s="26"/>
      <c r="O390" s="24" t="s">
        <v>35</v>
      </c>
      <c r="P390" s="30">
        <v>-37.5</v>
      </c>
      <c r="Q390" s="30">
        <f t="shared" si="11"/>
        <v>-37.5</v>
      </c>
    </row>
    <row r="391" spans="1:17" x14ac:dyDescent="0.25">
      <c r="A391" s="24"/>
      <c r="B391" s="24"/>
      <c r="C391" s="24"/>
      <c r="D391" s="24"/>
      <c r="E391" s="24"/>
      <c r="F391" s="24"/>
      <c r="G391" s="24"/>
      <c r="H391" s="24" t="s">
        <v>470</v>
      </c>
      <c r="I391" s="25">
        <v>45391</v>
      </c>
      <c r="J391" s="24"/>
      <c r="K391" s="24" t="s">
        <v>523</v>
      </c>
      <c r="L391" s="24" t="s">
        <v>692</v>
      </c>
      <c r="M391" s="24" t="s">
        <v>736</v>
      </c>
      <c r="N391" s="26"/>
      <c r="O391" s="24" t="s">
        <v>38</v>
      </c>
      <c r="P391" s="30">
        <v>-108.61</v>
      </c>
      <c r="Q391" s="30">
        <f t="shared" si="11"/>
        <v>-146.11000000000001</v>
      </c>
    </row>
    <row r="392" spans="1:17" x14ac:dyDescent="0.25">
      <c r="A392" s="24"/>
      <c r="B392" s="24"/>
      <c r="C392" s="24"/>
      <c r="D392" s="24"/>
      <c r="E392" s="24"/>
      <c r="F392" s="24"/>
      <c r="G392" s="24"/>
      <c r="H392" s="24" t="s">
        <v>470</v>
      </c>
      <c r="I392" s="25">
        <v>45391</v>
      </c>
      <c r="J392" s="24"/>
      <c r="K392" s="24" t="s">
        <v>523</v>
      </c>
      <c r="L392" s="24" t="s">
        <v>693</v>
      </c>
      <c r="M392" s="24" t="s">
        <v>736</v>
      </c>
      <c r="N392" s="26"/>
      <c r="O392" s="24" t="s">
        <v>38</v>
      </c>
      <c r="P392" s="30">
        <v>-31.29</v>
      </c>
      <c r="Q392" s="30">
        <f t="shared" si="11"/>
        <v>-177.4</v>
      </c>
    </row>
    <row r="393" spans="1:17" x14ac:dyDescent="0.25">
      <c r="A393" s="24"/>
      <c r="B393" s="24"/>
      <c r="C393" s="24"/>
      <c r="D393" s="24"/>
      <c r="E393" s="24"/>
      <c r="F393" s="24"/>
      <c r="G393" s="24"/>
      <c r="H393" s="24" t="s">
        <v>470</v>
      </c>
      <c r="I393" s="25">
        <v>45391</v>
      </c>
      <c r="J393" s="24"/>
      <c r="K393" s="24" t="s">
        <v>573</v>
      </c>
      <c r="L393" s="24" t="s">
        <v>694</v>
      </c>
      <c r="M393" s="24" t="s">
        <v>736</v>
      </c>
      <c r="N393" s="26"/>
      <c r="O393" s="24" t="s">
        <v>38</v>
      </c>
      <c r="P393" s="30">
        <v>-681.67</v>
      </c>
      <c r="Q393" s="30">
        <f t="shared" si="11"/>
        <v>-859.07</v>
      </c>
    </row>
    <row r="394" spans="1:17" x14ac:dyDescent="0.25">
      <c r="A394" s="24"/>
      <c r="B394" s="24"/>
      <c r="C394" s="24"/>
      <c r="D394" s="24"/>
      <c r="E394" s="24"/>
      <c r="F394" s="24"/>
      <c r="G394" s="24"/>
      <c r="H394" s="24" t="s">
        <v>469</v>
      </c>
      <c r="I394" s="25">
        <v>45412</v>
      </c>
      <c r="J394" s="24" t="s">
        <v>486</v>
      </c>
      <c r="K394" s="24" t="s">
        <v>554</v>
      </c>
      <c r="L394" s="24" t="s">
        <v>695</v>
      </c>
      <c r="M394" s="24" t="s">
        <v>736</v>
      </c>
      <c r="N394" s="26"/>
      <c r="O394" s="24" t="s">
        <v>35</v>
      </c>
      <c r="P394" s="30">
        <v>-29.56</v>
      </c>
      <c r="Q394" s="30">
        <f t="shared" si="11"/>
        <v>-888.63</v>
      </c>
    </row>
    <row r="395" spans="1:17" x14ac:dyDescent="0.25">
      <c r="A395" s="24"/>
      <c r="B395" s="24"/>
      <c r="C395" s="24"/>
      <c r="D395" s="24"/>
      <c r="E395" s="24"/>
      <c r="F395" s="24"/>
      <c r="G395" s="24"/>
      <c r="H395" s="24" t="s">
        <v>474</v>
      </c>
      <c r="I395" s="25">
        <v>45412</v>
      </c>
      <c r="J395" s="24" t="s">
        <v>486</v>
      </c>
      <c r="K395" s="24" t="s">
        <v>554</v>
      </c>
      <c r="L395" s="24" t="s">
        <v>696</v>
      </c>
      <c r="M395" s="24" t="s">
        <v>736</v>
      </c>
      <c r="N395" s="26"/>
      <c r="O395" s="24" t="s">
        <v>35</v>
      </c>
      <c r="P395" s="30">
        <v>8.59</v>
      </c>
      <c r="Q395" s="30">
        <f t="shared" si="11"/>
        <v>-880.04</v>
      </c>
    </row>
    <row r="396" spans="1:17" ht="15.75" thickBot="1" x14ac:dyDescent="0.3">
      <c r="A396" s="24"/>
      <c r="B396" s="24"/>
      <c r="C396" s="24"/>
      <c r="D396" s="24"/>
      <c r="E396" s="24"/>
      <c r="F396" s="24"/>
      <c r="G396" s="24"/>
      <c r="H396" s="24" t="s">
        <v>474</v>
      </c>
      <c r="I396" s="25">
        <v>45412</v>
      </c>
      <c r="J396" s="24" t="s">
        <v>486</v>
      </c>
      <c r="K396" s="24" t="s">
        <v>554</v>
      </c>
      <c r="L396" s="24" t="s">
        <v>697</v>
      </c>
      <c r="M396" s="24" t="s">
        <v>736</v>
      </c>
      <c r="N396" s="26"/>
      <c r="O396" s="24" t="s">
        <v>35</v>
      </c>
      <c r="P396" s="27">
        <v>1.82</v>
      </c>
      <c r="Q396" s="27">
        <f t="shared" si="11"/>
        <v>-878.22</v>
      </c>
    </row>
    <row r="397" spans="1:17" x14ac:dyDescent="0.25">
      <c r="A397" s="28"/>
      <c r="B397" s="28"/>
      <c r="C397" s="28"/>
      <c r="D397" s="28" t="s">
        <v>451</v>
      </c>
      <c r="E397" s="28"/>
      <c r="F397" s="28"/>
      <c r="G397" s="28"/>
      <c r="H397" s="28"/>
      <c r="I397" s="29"/>
      <c r="J397" s="28"/>
      <c r="K397" s="28"/>
      <c r="L397" s="28"/>
      <c r="M397" s="28"/>
      <c r="N397" s="28"/>
      <c r="O397" s="28"/>
      <c r="P397" s="2">
        <f>ROUND(SUM(P388:P396),5)</f>
        <v>-878.22</v>
      </c>
      <c r="Q397" s="2">
        <f>Q396</f>
        <v>-878.22</v>
      </c>
    </row>
    <row r="398" spans="1:17" x14ac:dyDescent="0.25">
      <c r="A398" s="1"/>
      <c r="B398" s="1"/>
      <c r="C398" s="1"/>
      <c r="D398" s="1" t="s">
        <v>255</v>
      </c>
      <c r="E398" s="1"/>
      <c r="F398" s="1"/>
      <c r="G398" s="1"/>
      <c r="H398" s="1"/>
      <c r="I398" s="22"/>
      <c r="J398" s="1"/>
      <c r="K398" s="1"/>
      <c r="L398" s="1"/>
      <c r="M398" s="1"/>
      <c r="N398" s="1"/>
      <c r="O398" s="1"/>
      <c r="P398" s="23"/>
      <c r="Q398" s="23"/>
    </row>
    <row r="399" spans="1:17" x14ac:dyDescent="0.25">
      <c r="A399" s="24"/>
      <c r="B399" s="24"/>
      <c r="C399" s="24"/>
      <c r="D399" s="24"/>
      <c r="E399" s="24"/>
      <c r="F399" s="24"/>
      <c r="G399" s="24"/>
      <c r="H399" s="24" t="s">
        <v>469</v>
      </c>
      <c r="I399" s="25">
        <v>45384</v>
      </c>
      <c r="J399" s="24" t="s">
        <v>496</v>
      </c>
      <c r="K399" s="24" t="s">
        <v>546</v>
      </c>
      <c r="L399" s="24" t="s">
        <v>698</v>
      </c>
      <c r="M399" s="24" t="s">
        <v>736</v>
      </c>
      <c r="N399" s="26"/>
      <c r="O399" s="24" t="s">
        <v>35</v>
      </c>
      <c r="P399" s="30">
        <v>0</v>
      </c>
      <c r="Q399" s="30">
        <f>ROUND(Q398+P399,5)</f>
        <v>0</v>
      </c>
    </row>
    <row r="400" spans="1:17" ht="15.75" thickBot="1" x14ac:dyDescent="0.3">
      <c r="A400" s="24"/>
      <c r="B400" s="24"/>
      <c r="C400" s="24"/>
      <c r="D400" s="24"/>
      <c r="E400" s="24"/>
      <c r="F400" s="24"/>
      <c r="G400" s="24"/>
      <c r="H400" s="24" t="s">
        <v>469</v>
      </c>
      <c r="I400" s="25">
        <v>45384</v>
      </c>
      <c r="J400" s="24" t="s">
        <v>496</v>
      </c>
      <c r="K400" s="24" t="s">
        <v>546</v>
      </c>
      <c r="L400" s="24" t="s">
        <v>691</v>
      </c>
      <c r="M400" s="24" t="s">
        <v>736</v>
      </c>
      <c r="N400" s="26"/>
      <c r="O400" s="24" t="s">
        <v>35</v>
      </c>
      <c r="P400" s="27">
        <v>-37.5</v>
      </c>
      <c r="Q400" s="27">
        <f>ROUND(Q399+P400,5)</f>
        <v>-37.5</v>
      </c>
    </row>
    <row r="401" spans="1:17" x14ac:dyDescent="0.25">
      <c r="A401" s="28"/>
      <c r="B401" s="28"/>
      <c r="C401" s="28"/>
      <c r="D401" s="28" t="s">
        <v>452</v>
      </c>
      <c r="E401" s="28"/>
      <c r="F401" s="28"/>
      <c r="G401" s="28"/>
      <c r="H401" s="28"/>
      <c r="I401" s="29"/>
      <c r="J401" s="28"/>
      <c r="K401" s="28"/>
      <c r="L401" s="28"/>
      <c r="M401" s="28"/>
      <c r="N401" s="28"/>
      <c r="O401" s="28"/>
      <c r="P401" s="2">
        <f>ROUND(SUM(P398:P400),5)</f>
        <v>-37.5</v>
      </c>
      <c r="Q401" s="2">
        <f>Q400</f>
        <v>-37.5</v>
      </c>
    </row>
    <row r="402" spans="1:17" x14ac:dyDescent="0.25">
      <c r="A402" s="1"/>
      <c r="B402" s="1"/>
      <c r="C402" s="1"/>
      <c r="D402" s="1" t="s">
        <v>262</v>
      </c>
      <c r="E402" s="1"/>
      <c r="F402" s="1"/>
      <c r="G402" s="1"/>
      <c r="H402" s="1"/>
      <c r="I402" s="22"/>
      <c r="J402" s="1"/>
      <c r="K402" s="1"/>
      <c r="L402" s="1"/>
      <c r="M402" s="1"/>
      <c r="N402" s="1"/>
      <c r="O402" s="1"/>
      <c r="P402" s="23"/>
      <c r="Q402" s="23"/>
    </row>
    <row r="403" spans="1:17" x14ac:dyDescent="0.25">
      <c r="A403" s="24"/>
      <c r="B403" s="24"/>
      <c r="C403" s="24"/>
      <c r="D403" s="24"/>
      <c r="E403" s="24"/>
      <c r="F403" s="24"/>
      <c r="G403" s="24"/>
      <c r="H403" s="24" t="s">
        <v>470</v>
      </c>
      <c r="I403" s="25">
        <v>45391</v>
      </c>
      <c r="J403" s="24"/>
      <c r="K403" s="24" t="s">
        <v>523</v>
      </c>
      <c r="L403" s="24" t="s">
        <v>699</v>
      </c>
      <c r="M403" s="24" t="s">
        <v>736</v>
      </c>
      <c r="N403" s="26"/>
      <c r="O403" s="24" t="s">
        <v>38</v>
      </c>
      <c r="P403" s="30">
        <v>-183.4</v>
      </c>
      <c r="Q403" s="30">
        <f>ROUND(Q402+P403,5)</f>
        <v>-183.4</v>
      </c>
    </row>
    <row r="404" spans="1:17" ht="15.75" thickBot="1" x14ac:dyDescent="0.3">
      <c r="A404" s="24"/>
      <c r="B404" s="24"/>
      <c r="C404" s="24"/>
      <c r="D404" s="24"/>
      <c r="E404" s="24"/>
      <c r="F404" s="24"/>
      <c r="G404" s="24"/>
      <c r="H404" s="24" t="s">
        <v>470</v>
      </c>
      <c r="I404" s="25">
        <v>45391</v>
      </c>
      <c r="J404" s="24"/>
      <c r="K404" s="24" t="s">
        <v>553</v>
      </c>
      <c r="L404" s="24" t="s">
        <v>700</v>
      </c>
      <c r="M404" s="24" t="s">
        <v>736</v>
      </c>
      <c r="N404" s="26"/>
      <c r="O404" s="24" t="s">
        <v>38</v>
      </c>
      <c r="P404" s="27">
        <v>-48.24</v>
      </c>
      <c r="Q404" s="27">
        <f>ROUND(Q403+P404,5)</f>
        <v>-231.64</v>
      </c>
    </row>
    <row r="405" spans="1:17" x14ac:dyDescent="0.25">
      <c r="A405" s="28"/>
      <c r="B405" s="28"/>
      <c r="C405" s="28"/>
      <c r="D405" s="28" t="s">
        <v>453</v>
      </c>
      <c r="E405" s="28"/>
      <c r="F405" s="28"/>
      <c r="G405" s="28"/>
      <c r="H405" s="28"/>
      <c r="I405" s="29"/>
      <c r="J405" s="28"/>
      <c r="K405" s="28"/>
      <c r="L405" s="28"/>
      <c r="M405" s="28"/>
      <c r="N405" s="28"/>
      <c r="O405" s="28"/>
      <c r="P405" s="2">
        <f>ROUND(SUM(P402:P404),5)</f>
        <v>-231.64</v>
      </c>
      <c r="Q405" s="2">
        <f>Q404</f>
        <v>-231.64</v>
      </c>
    </row>
    <row r="406" spans="1:17" x14ac:dyDescent="0.25">
      <c r="A406" s="1"/>
      <c r="B406" s="1"/>
      <c r="C406" s="1"/>
      <c r="D406" s="1" t="s">
        <v>265</v>
      </c>
      <c r="E406" s="1"/>
      <c r="F406" s="1"/>
      <c r="G406" s="1"/>
      <c r="H406" s="1"/>
      <c r="I406" s="22"/>
      <c r="J406" s="1"/>
      <c r="K406" s="1"/>
      <c r="L406" s="1"/>
      <c r="M406" s="1"/>
      <c r="N406" s="1"/>
      <c r="O406" s="1"/>
      <c r="P406" s="23"/>
      <c r="Q406" s="23"/>
    </row>
    <row r="407" spans="1:17" x14ac:dyDescent="0.25">
      <c r="A407" s="24"/>
      <c r="B407" s="24"/>
      <c r="C407" s="24"/>
      <c r="D407" s="24"/>
      <c r="E407" s="24"/>
      <c r="F407" s="24"/>
      <c r="G407" s="24"/>
      <c r="H407" s="24" t="s">
        <v>469</v>
      </c>
      <c r="I407" s="25">
        <v>45384</v>
      </c>
      <c r="J407" s="24" t="s">
        <v>497</v>
      </c>
      <c r="K407" s="24" t="s">
        <v>546</v>
      </c>
      <c r="L407" s="24" t="s">
        <v>701</v>
      </c>
      <c r="M407" s="24" t="s">
        <v>736</v>
      </c>
      <c r="N407" s="26"/>
      <c r="O407" s="24" t="s">
        <v>35</v>
      </c>
      <c r="P407" s="30">
        <v>0</v>
      </c>
      <c r="Q407" s="30">
        <f>ROUND(Q406+P407,5)</f>
        <v>0</v>
      </c>
    </row>
    <row r="408" spans="1:17" ht="15.75" thickBot="1" x14ac:dyDescent="0.3">
      <c r="A408" s="24"/>
      <c r="B408" s="24"/>
      <c r="C408" s="24"/>
      <c r="D408" s="24"/>
      <c r="E408" s="24"/>
      <c r="F408" s="24"/>
      <c r="G408" s="24"/>
      <c r="H408" s="24" t="s">
        <v>469</v>
      </c>
      <c r="I408" s="25">
        <v>45384</v>
      </c>
      <c r="J408" s="24" t="s">
        <v>497</v>
      </c>
      <c r="K408" s="24" t="s">
        <v>546</v>
      </c>
      <c r="L408" s="24" t="s">
        <v>691</v>
      </c>
      <c r="M408" s="24" t="s">
        <v>736</v>
      </c>
      <c r="N408" s="26"/>
      <c r="O408" s="24" t="s">
        <v>35</v>
      </c>
      <c r="P408" s="27">
        <v>-20.5</v>
      </c>
      <c r="Q408" s="27">
        <f>ROUND(Q407+P408,5)</f>
        <v>-20.5</v>
      </c>
    </row>
    <row r="409" spans="1:17" x14ac:dyDescent="0.25">
      <c r="A409" s="28"/>
      <c r="B409" s="28"/>
      <c r="C409" s="28"/>
      <c r="D409" s="28" t="s">
        <v>454</v>
      </c>
      <c r="E409" s="28"/>
      <c r="F409" s="28"/>
      <c r="G409" s="28"/>
      <c r="H409" s="28"/>
      <c r="I409" s="29"/>
      <c r="J409" s="28"/>
      <c r="K409" s="28"/>
      <c r="L409" s="28"/>
      <c r="M409" s="28"/>
      <c r="N409" s="28"/>
      <c r="O409" s="28"/>
      <c r="P409" s="2">
        <f>ROUND(SUM(P406:P408),5)</f>
        <v>-20.5</v>
      </c>
      <c r="Q409" s="2">
        <f>Q408</f>
        <v>-20.5</v>
      </c>
    </row>
    <row r="410" spans="1:17" x14ac:dyDescent="0.25">
      <c r="A410" s="1"/>
      <c r="B410" s="1"/>
      <c r="C410" s="1"/>
      <c r="D410" s="1" t="s">
        <v>268</v>
      </c>
      <c r="E410" s="1"/>
      <c r="F410" s="1"/>
      <c r="G410" s="1"/>
      <c r="H410" s="1"/>
      <c r="I410" s="22"/>
      <c r="J410" s="1"/>
      <c r="K410" s="1"/>
      <c r="L410" s="1"/>
      <c r="M410" s="1"/>
      <c r="N410" s="1"/>
      <c r="O410" s="1"/>
      <c r="P410" s="23"/>
      <c r="Q410" s="23"/>
    </row>
    <row r="411" spans="1:17" x14ac:dyDescent="0.25">
      <c r="A411" s="24"/>
      <c r="B411" s="24"/>
      <c r="C411" s="24"/>
      <c r="D411" s="24"/>
      <c r="E411" s="24"/>
      <c r="F411" s="24"/>
      <c r="G411" s="24"/>
      <c r="H411" s="24" t="s">
        <v>470</v>
      </c>
      <c r="I411" s="25">
        <v>45391</v>
      </c>
      <c r="J411" s="24"/>
      <c r="K411" s="24" t="s">
        <v>523</v>
      </c>
      <c r="L411" s="24" t="s">
        <v>702</v>
      </c>
      <c r="M411" s="24" t="s">
        <v>736</v>
      </c>
      <c r="N411" s="26"/>
      <c r="O411" s="24" t="s">
        <v>38</v>
      </c>
      <c r="P411" s="30">
        <v>-360.67</v>
      </c>
      <c r="Q411" s="30">
        <f>ROUND(Q410+P411,5)</f>
        <v>-360.67</v>
      </c>
    </row>
    <row r="412" spans="1:17" x14ac:dyDescent="0.25">
      <c r="A412" s="24"/>
      <c r="B412" s="24"/>
      <c r="C412" s="24"/>
      <c r="D412" s="24"/>
      <c r="E412" s="24"/>
      <c r="F412" s="24"/>
      <c r="G412" s="24"/>
      <c r="H412" s="24" t="s">
        <v>469</v>
      </c>
      <c r="I412" s="25">
        <v>45405</v>
      </c>
      <c r="J412" s="24" t="s">
        <v>499</v>
      </c>
      <c r="K412" s="24" t="s">
        <v>546</v>
      </c>
      <c r="L412" s="24" t="s">
        <v>703</v>
      </c>
      <c r="M412" s="24" t="s">
        <v>736</v>
      </c>
      <c r="N412" s="26"/>
      <c r="O412" s="24" t="s">
        <v>35</v>
      </c>
      <c r="P412" s="30">
        <v>-93.78</v>
      </c>
      <c r="Q412" s="30">
        <f>ROUND(Q411+P412,5)</f>
        <v>-454.45</v>
      </c>
    </row>
    <row r="413" spans="1:17" ht="15.75" thickBot="1" x14ac:dyDescent="0.3">
      <c r="A413" s="24"/>
      <c r="B413" s="24"/>
      <c r="C413" s="24"/>
      <c r="D413" s="24"/>
      <c r="E413" s="24"/>
      <c r="F413" s="24"/>
      <c r="G413" s="24"/>
      <c r="H413" s="24" t="s">
        <v>469</v>
      </c>
      <c r="I413" s="25">
        <v>45405</v>
      </c>
      <c r="J413" s="24" t="s">
        <v>499</v>
      </c>
      <c r="K413" s="24" t="s">
        <v>546</v>
      </c>
      <c r="L413" s="24" t="s">
        <v>691</v>
      </c>
      <c r="M413" s="24" t="s">
        <v>736</v>
      </c>
      <c r="N413" s="26"/>
      <c r="O413" s="24" t="s">
        <v>35</v>
      </c>
      <c r="P413" s="30">
        <v>-34.69</v>
      </c>
      <c r="Q413" s="30">
        <f>ROUND(Q412+P413,5)</f>
        <v>-489.14</v>
      </c>
    </row>
    <row r="414" spans="1:17" ht="15.75" thickBot="1" x14ac:dyDescent="0.3">
      <c r="A414" s="28"/>
      <c r="B414" s="28"/>
      <c r="C414" s="28"/>
      <c r="D414" s="28" t="s">
        <v>455</v>
      </c>
      <c r="E414" s="28"/>
      <c r="F414" s="28"/>
      <c r="G414" s="28"/>
      <c r="H414" s="28"/>
      <c r="I414" s="29"/>
      <c r="J414" s="28"/>
      <c r="K414" s="28"/>
      <c r="L414" s="28"/>
      <c r="M414" s="28"/>
      <c r="N414" s="28"/>
      <c r="O414" s="28"/>
      <c r="P414" s="4">
        <f>ROUND(SUM(P410:P413),5)</f>
        <v>-489.14</v>
      </c>
      <c r="Q414" s="4">
        <f>Q413</f>
        <v>-489.14</v>
      </c>
    </row>
    <row r="415" spans="1:17" ht="15.75" thickBot="1" x14ac:dyDescent="0.3">
      <c r="A415" s="28"/>
      <c r="B415" s="28"/>
      <c r="C415" s="28" t="s">
        <v>269</v>
      </c>
      <c r="D415" s="28"/>
      <c r="E415" s="28"/>
      <c r="F415" s="28"/>
      <c r="G415" s="28"/>
      <c r="H415" s="28"/>
      <c r="I415" s="29"/>
      <c r="J415" s="28"/>
      <c r="K415" s="28"/>
      <c r="L415" s="28"/>
      <c r="M415" s="28"/>
      <c r="N415" s="28"/>
      <c r="O415" s="28"/>
      <c r="P415" s="3">
        <f>ROUND(P375+P378+P381+P384+P387+P397+P401+P405+P409+P414,5)</f>
        <v>-9598.23</v>
      </c>
      <c r="Q415" s="3">
        <f>ROUND(Q375+Q378+Q381+Q384+Q387+Q397+Q401+Q405+Q409+Q414,5)</f>
        <v>-9598.23</v>
      </c>
    </row>
    <row r="416" spans="1:17" x14ac:dyDescent="0.25">
      <c r="A416" s="28"/>
      <c r="B416" s="28" t="s">
        <v>270</v>
      </c>
      <c r="C416" s="28"/>
      <c r="D416" s="28"/>
      <c r="E416" s="28"/>
      <c r="F416" s="28"/>
      <c r="G416" s="28"/>
      <c r="H416" s="28"/>
      <c r="I416" s="29"/>
      <c r="J416" s="28"/>
      <c r="K416" s="28"/>
      <c r="L416" s="28"/>
      <c r="M416" s="28"/>
      <c r="N416" s="28"/>
      <c r="O416" s="28"/>
      <c r="P416" s="2">
        <f>ROUND(P362+P371+P415,5)</f>
        <v>-13631.53</v>
      </c>
      <c r="Q416" s="2">
        <f>ROUND(Q362+Q371+Q415,5)</f>
        <v>-13631.53</v>
      </c>
    </row>
    <row r="417" spans="1:17" x14ac:dyDescent="0.25">
      <c r="A417" s="1"/>
      <c r="B417" s="1" t="s">
        <v>271</v>
      </c>
      <c r="C417" s="1"/>
      <c r="D417" s="1"/>
      <c r="E417" s="1"/>
      <c r="F417" s="1"/>
      <c r="G417" s="1"/>
      <c r="H417" s="1"/>
      <c r="I417" s="22"/>
      <c r="J417" s="1"/>
      <c r="K417" s="1"/>
      <c r="L417" s="1"/>
      <c r="M417" s="1"/>
      <c r="N417" s="1"/>
      <c r="O417" s="1"/>
      <c r="P417" s="23"/>
      <c r="Q417" s="23"/>
    </row>
    <row r="418" spans="1:17" x14ac:dyDescent="0.25">
      <c r="A418" s="1"/>
      <c r="B418" s="1"/>
      <c r="C418" s="1" t="s">
        <v>273</v>
      </c>
      <c r="D418" s="1"/>
      <c r="E418" s="1"/>
      <c r="F418" s="1"/>
      <c r="G418" s="1"/>
      <c r="H418" s="1"/>
      <c r="I418" s="22"/>
      <c r="J418" s="1"/>
      <c r="K418" s="1"/>
      <c r="L418" s="1"/>
      <c r="M418" s="1"/>
      <c r="N418" s="1"/>
      <c r="O418" s="1"/>
      <c r="P418" s="23"/>
      <c r="Q418" s="23"/>
    </row>
    <row r="419" spans="1:17" ht="15.75" thickBot="1" x14ac:dyDescent="0.3">
      <c r="A419" s="21"/>
      <c r="B419" s="21"/>
      <c r="C419" s="21"/>
      <c r="D419" s="21"/>
      <c r="E419" s="21"/>
      <c r="F419" s="21"/>
      <c r="G419" s="24"/>
      <c r="H419" s="24" t="s">
        <v>469</v>
      </c>
      <c r="I419" s="25">
        <v>45412</v>
      </c>
      <c r="J419" s="24" t="s">
        <v>486</v>
      </c>
      <c r="K419" s="24" t="s">
        <v>554</v>
      </c>
      <c r="L419" s="24" t="s">
        <v>704</v>
      </c>
      <c r="M419" s="24" t="s">
        <v>736</v>
      </c>
      <c r="N419" s="26"/>
      <c r="O419" s="24" t="s">
        <v>35</v>
      </c>
      <c r="P419" s="30">
        <v>-8.99</v>
      </c>
      <c r="Q419" s="30">
        <f>ROUND(Q418+P419,5)</f>
        <v>-8.99</v>
      </c>
    </row>
    <row r="420" spans="1:17" ht="15.75" thickBot="1" x14ac:dyDescent="0.3">
      <c r="A420" s="28"/>
      <c r="B420" s="28"/>
      <c r="C420" s="28" t="s">
        <v>456</v>
      </c>
      <c r="D420" s="28"/>
      <c r="E420" s="28"/>
      <c r="F420" s="28"/>
      <c r="G420" s="28"/>
      <c r="H420" s="28"/>
      <c r="I420" s="29"/>
      <c r="J420" s="28"/>
      <c r="K420" s="28"/>
      <c r="L420" s="28"/>
      <c r="M420" s="28"/>
      <c r="N420" s="28"/>
      <c r="O420" s="28"/>
      <c r="P420" s="3">
        <f>ROUND(SUM(P418:P419),5)</f>
        <v>-8.99</v>
      </c>
      <c r="Q420" s="3">
        <f>Q419</f>
        <v>-8.99</v>
      </c>
    </row>
    <row r="421" spans="1:17" x14ac:dyDescent="0.25">
      <c r="A421" s="28"/>
      <c r="B421" s="28" t="s">
        <v>274</v>
      </c>
      <c r="C421" s="28"/>
      <c r="D421" s="28"/>
      <c r="E421" s="28"/>
      <c r="F421" s="28"/>
      <c r="G421" s="28"/>
      <c r="H421" s="28"/>
      <c r="I421" s="29"/>
      <c r="J421" s="28"/>
      <c r="K421" s="28"/>
      <c r="L421" s="28"/>
      <c r="M421" s="28"/>
      <c r="N421" s="28"/>
      <c r="O421" s="28"/>
      <c r="P421" s="2">
        <f>P420</f>
        <v>-8.99</v>
      </c>
      <c r="Q421" s="2">
        <f>Q420</f>
        <v>-8.99</v>
      </c>
    </row>
    <row r="422" spans="1:17" x14ac:dyDescent="0.25">
      <c r="A422" s="1"/>
      <c r="B422" s="1" t="s">
        <v>275</v>
      </c>
      <c r="C422" s="1"/>
      <c r="D422" s="1"/>
      <c r="E422" s="1"/>
      <c r="F422" s="1"/>
      <c r="G422" s="1"/>
      <c r="H422" s="1"/>
      <c r="I422" s="22"/>
      <c r="J422" s="1"/>
      <c r="K422" s="1"/>
      <c r="L422" s="1"/>
      <c r="M422" s="1"/>
      <c r="N422" s="1"/>
      <c r="O422" s="1"/>
      <c r="P422" s="23"/>
      <c r="Q422" s="23"/>
    </row>
    <row r="423" spans="1:17" x14ac:dyDescent="0.25">
      <c r="A423" s="1"/>
      <c r="B423" s="1"/>
      <c r="C423" s="1" t="s">
        <v>277</v>
      </c>
      <c r="D423" s="1"/>
      <c r="E423" s="1"/>
      <c r="F423" s="1"/>
      <c r="G423" s="1"/>
      <c r="H423" s="1"/>
      <c r="I423" s="22"/>
      <c r="J423" s="1"/>
      <c r="K423" s="1"/>
      <c r="L423" s="1"/>
      <c r="M423" s="1"/>
      <c r="N423" s="1"/>
      <c r="O423" s="1"/>
      <c r="P423" s="23"/>
      <c r="Q423" s="23"/>
    </row>
    <row r="424" spans="1:17" x14ac:dyDescent="0.25">
      <c r="A424" s="1"/>
      <c r="B424" s="1"/>
      <c r="C424" s="1"/>
      <c r="D424" s="1" t="s">
        <v>278</v>
      </c>
      <c r="E424" s="1"/>
      <c r="F424" s="1"/>
      <c r="G424" s="1"/>
      <c r="H424" s="1"/>
      <c r="I424" s="22"/>
      <c r="J424" s="1"/>
      <c r="K424" s="1"/>
      <c r="L424" s="1"/>
      <c r="M424" s="1"/>
      <c r="N424" s="1"/>
      <c r="O424" s="1"/>
      <c r="P424" s="23"/>
      <c r="Q424" s="23"/>
    </row>
    <row r="425" spans="1:17" x14ac:dyDescent="0.25">
      <c r="A425" s="24"/>
      <c r="B425" s="24"/>
      <c r="C425" s="24"/>
      <c r="D425" s="24"/>
      <c r="E425" s="24"/>
      <c r="F425" s="24"/>
      <c r="G425" s="24"/>
      <c r="H425" s="24" t="s">
        <v>470</v>
      </c>
      <c r="I425" s="25">
        <v>45401</v>
      </c>
      <c r="J425" s="24"/>
      <c r="K425" s="24" t="s">
        <v>574</v>
      </c>
      <c r="L425" s="24" t="s">
        <v>674</v>
      </c>
      <c r="M425" s="24" t="s">
        <v>736</v>
      </c>
      <c r="N425" s="26"/>
      <c r="O425" s="24" t="s">
        <v>38</v>
      </c>
      <c r="P425" s="30">
        <v>-25.17</v>
      </c>
      <c r="Q425" s="30">
        <f>ROUND(Q424+P425,5)</f>
        <v>-25.17</v>
      </c>
    </row>
    <row r="426" spans="1:17" ht="15.75" thickBot="1" x14ac:dyDescent="0.3">
      <c r="A426" s="24"/>
      <c r="B426" s="24"/>
      <c r="C426" s="24"/>
      <c r="D426" s="24"/>
      <c r="E426" s="24"/>
      <c r="F426" s="24"/>
      <c r="G426" s="24"/>
      <c r="H426" s="24" t="s">
        <v>469</v>
      </c>
      <c r="I426" s="25">
        <v>45412</v>
      </c>
      <c r="J426" s="24" t="s">
        <v>515</v>
      </c>
      <c r="K426" s="24" t="s">
        <v>575</v>
      </c>
      <c r="L426" s="24" t="s">
        <v>705</v>
      </c>
      <c r="M426" s="24" t="s">
        <v>736</v>
      </c>
      <c r="N426" s="26"/>
      <c r="O426" s="24" t="s">
        <v>35</v>
      </c>
      <c r="P426" s="27">
        <v>-28</v>
      </c>
      <c r="Q426" s="27">
        <f>ROUND(Q425+P426,5)</f>
        <v>-53.17</v>
      </c>
    </row>
    <row r="427" spans="1:17" x14ac:dyDescent="0.25">
      <c r="A427" s="28"/>
      <c r="B427" s="28"/>
      <c r="C427" s="28"/>
      <c r="D427" s="28" t="s">
        <v>457</v>
      </c>
      <c r="E427" s="28"/>
      <c r="F427" s="28"/>
      <c r="G427" s="28"/>
      <c r="H427" s="28"/>
      <c r="I427" s="29"/>
      <c r="J427" s="28"/>
      <c r="K427" s="28"/>
      <c r="L427" s="28"/>
      <c r="M427" s="28"/>
      <c r="N427" s="28"/>
      <c r="O427" s="28"/>
      <c r="P427" s="2">
        <f>ROUND(SUM(P424:P426),5)</f>
        <v>-53.17</v>
      </c>
      <c r="Q427" s="2">
        <f>Q426</f>
        <v>-53.17</v>
      </c>
    </row>
    <row r="428" spans="1:17" x14ac:dyDescent="0.25">
      <c r="A428" s="1"/>
      <c r="B428" s="1"/>
      <c r="C428" s="1"/>
      <c r="D428" s="1" t="s">
        <v>279</v>
      </c>
      <c r="E428" s="1"/>
      <c r="F428" s="1"/>
      <c r="G428" s="1"/>
      <c r="H428" s="1"/>
      <c r="I428" s="22"/>
      <c r="J428" s="1"/>
      <c r="K428" s="1"/>
      <c r="L428" s="1"/>
      <c r="M428" s="1"/>
      <c r="N428" s="1"/>
      <c r="O428" s="1"/>
      <c r="P428" s="23"/>
      <c r="Q428" s="23"/>
    </row>
    <row r="429" spans="1:17" ht="15.75" thickBot="1" x14ac:dyDescent="0.3">
      <c r="A429" s="21"/>
      <c r="B429" s="21"/>
      <c r="C429" s="21"/>
      <c r="D429" s="21"/>
      <c r="E429" s="21"/>
      <c r="F429" s="21"/>
      <c r="G429" s="24"/>
      <c r="H429" s="24" t="s">
        <v>470</v>
      </c>
      <c r="I429" s="25">
        <v>45391</v>
      </c>
      <c r="J429" s="24"/>
      <c r="K429" s="24" t="s">
        <v>576</v>
      </c>
      <c r="L429" s="24" t="s">
        <v>706</v>
      </c>
      <c r="M429" s="24" t="s">
        <v>736</v>
      </c>
      <c r="N429" s="26"/>
      <c r="O429" s="24" t="s">
        <v>38</v>
      </c>
      <c r="P429" s="27">
        <v>-582.86</v>
      </c>
      <c r="Q429" s="27">
        <f>ROUND(Q428+P429,5)</f>
        <v>-582.86</v>
      </c>
    </row>
    <row r="430" spans="1:17" x14ac:dyDescent="0.25">
      <c r="A430" s="28"/>
      <c r="B430" s="28"/>
      <c r="C430" s="28"/>
      <c r="D430" s="28" t="s">
        <v>458</v>
      </c>
      <c r="E430" s="28"/>
      <c r="F430" s="28"/>
      <c r="G430" s="28"/>
      <c r="H430" s="28"/>
      <c r="I430" s="29"/>
      <c r="J430" s="28"/>
      <c r="K430" s="28"/>
      <c r="L430" s="28"/>
      <c r="M430" s="28"/>
      <c r="N430" s="28"/>
      <c r="O430" s="28"/>
      <c r="P430" s="2">
        <f>ROUND(SUM(P428:P429),5)</f>
        <v>-582.86</v>
      </c>
      <c r="Q430" s="2">
        <f>Q429</f>
        <v>-582.86</v>
      </c>
    </row>
    <row r="431" spans="1:17" x14ac:dyDescent="0.25">
      <c r="A431" s="1"/>
      <c r="B431" s="1"/>
      <c r="C431" s="1"/>
      <c r="D431" s="1" t="s">
        <v>282</v>
      </c>
      <c r="E431" s="1"/>
      <c r="F431" s="1"/>
      <c r="G431" s="1"/>
      <c r="H431" s="1"/>
      <c r="I431" s="22"/>
      <c r="J431" s="1"/>
      <c r="K431" s="1"/>
      <c r="L431" s="1"/>
      <c r="M431" s="1"/>
      <c r="N431" s="1"/>
      <c r="O431" s="1"/>
      <c r="P431" s="23"/>
      <c r="Q431" s="23"/>
    </row>
    <row r="432" spans="1:17" x14ac:dyDescent="0.25">
      <c r="A432" s="24"/>
      <c r="B432" s="24"/>
      <c r="C432" s="24"/>
      <c r="D432" s="24"/>
      <c r="E432" s="24"/>
      <c r="F432" s="24"/>
      <c r="G432" s="24"/>
      <c r="H432" s="24" t="s">
        <v>469</v>
      </c>
      <c r="I432" s="25">
        <v>45383</v>
      </c>
      <c r="J432" s="24" t="s">
        <v>514</v>
      </c>
      <c r="K432" s="24" t="s">
        <v>577</v>
      </c>
      <c r="L432" s="24" t="s">
        <v>707</v>
      </c>
      <c r="M432" s="24" t="s">
        <v>736</v>
      </c>
      <c r="N432" s="26"/>
      <c r="O432" s="24" t="s">
        <v>35</v>
      </c>
      <c r="P432" s="30">
        <v>-15.18</v>
      </c>
      <c r="Q432" s="30">
        <f>ROUND(Q431+P432,5)</f>
        <v>-15.18</v>
      </c>
    </row>
    <row r="433" spans="1:17" x14ac:dyDescent="0.25">
      <c r="A433" s="24"/>
      <c r="B433" s="24"/>
      <c r="C433" s="24"/>
      <c r="D433" s="24"/>
      <c r="E433" s="24"/>
      <c r="F433" s="24"/>
      <c r="G433" s="24"/>
      <c r="H433" s="24" t="s">
        <v>470</v>
      </c>
      <c r="I433" s="25">
        <v>45398</v>
      </c>
      <c r="J433" s="24"/>
      <c r="K433" s="24" t="s">
        <v>578</v>
      </c>
      <c r="L433" s="24" t="s">
        <v>708</v>
      </c>
      <c r="M433" s="24" t="s">
        <v>736</v>
      </c>
      <c r="N433" s="26"/>
      <c r="O433" s="24" t="s">
        <v>38</v>
      </c>
      <c r="P433" s="30">
        <v>-340.49</v>
      </c>
      <c r="Q433" s="30">
        <f>ROUND(Q432+P433,5)</f>
        <v>-355.67</v>
      </c>
    </row>
    <row r="434" spans="1:17" x14ac:dyDescent="0.25">
      <c r="A434" s="24"/>
      <c r="B434" s="24"/>
      <c r="C434" s="24"/>
      <c r="D434" s="24"/>
      <c r="E434" s="24"/>
      <c r="F434" s="24"/>
      <c r="G434" s="24"/>
      <c r="H434" s="24" t="s">
        <v>470</v>
      </c>
      <c r="I434" s="25">
        <v>45399</v>
      </c>
      <c r="J434" s="24"/>
      <c r="K434" s="24" t="s">
        <v>579</v>
      </c>
      <c r="L434" s="24" t="s">
        <v>709</v>
      </c>
      <c r="M434" s="24" t="s">
        <v>736</v>
      </c>
      <c r="N434" s="26"/>
      <c r="O434" s="24" t="s">
        <v>38</v>
      </c>
      <c r="P434" s="30">
        <v>-184.26</v>
      </c>
      <c r="Q434" s="30">
        <f>ROUND(Q433+P434,5)</f>
        <v>-539.92999999999995</v>
      </c>
    </row>
    <row r="435" spans="1:17" ht="15.75" thickBot="1" x14ac:dyDescent="0.3">
      <c r="A435" s="24"/>
      <c r="B435" s="24"/>
      <c r="C435" s="24"/>
      <c r="D435" s="24"/>
      <c r="E435" s="24"/>
      <c r="F435" s="24"/>
      <c r="G435" s="24"/>
      <c r="H435" s="24" t="s">
        <v>470</v>
      </c>
      <c r="I435" s="25">
        <v>45400</v>
      </c>
      <c r="J435" s="24"/>
      <c r="K435" s="24" t="s">
        <v>580</v>
      </c>
      <c r="L435" s="24" t="s">
        <v>710</v>
      </c>
      <c r="M435" s="24" t="s">
        <v>736</v>
      </c>
      <c r="N435" s="26"/>
      <c r="O435" s="24" t="s">
        <v>38</v>
      </c>
      <c r="P435" s="30">
        <v>-605</v>
      </c>
      <c r="Q435" s="30">
        <f>ROUND(Q434+P435,5)</f>
        <v>-1144.93</v>
      </c>
    </row>
    <row r="436" spans="1:17" ht="15.75" thickBot="1" x14ac:dyDescent="0.3">
      <c r="A436" s="28"/>
      <c r="B436" s="28"/>
      <c r="C436" s="28"/>
      <c r="D436" s="28" t="s">
        <v>459</v>
      </c>
      <c r="E436" s="28"/>
      <c r="F436" s="28"/>
      <c r="G436" s="28"/>
      <c r="H436" s="28"/>
      <c r="I436" s="29"/>
      <c r="J436" s="28"/>
      <c r="K436" s="28"/>
      <c r="L436" s="28"/>
      <c r="M436" s="28"/>
      <c r="N436" s="28"/>
      <c r="O436" s="28"/>
      <c r="P436" s="3">
        <f>ROUND(SUM(P431:P435),5)</f>
        <v>-1144.93</v>
      </c>
      <c r="Q436" s="3">
        <f>Q435</f>
        <v>-1144.93</v>
      </c>
    </row>
    <row r="437" spans="1:17" x14ac:dyDescent="0.25">
      <c r="A437" s="28"/>
      <c r="B437" s="28"/>
      <c r="C437" s="28" t="s">
        <v>283</v>
      </c>
      <c r="D437" s="28"/>
      <c r="E437" s="28"/>
      <c r="F437" s="28"/>
      <c r="G437" s="28"/>
      <c r="H437" s="28"/>
      <c r="I437" s="29"/>
      <c r="J437" s="28"/>
      <c r="K437" s="28"/>
      <c r="L437" s="28"/>
      <c r="M437" s="28"/>
      <c r="N437" s="28"/>
      <c r="O437" s="28"/>
      <c r="P437" s="2">
        <f>ROUND(P427+P430+P436,5)</f>
        <v>-1780.96</v>
      </c>
      <c r="Q437" s="2">
        <f>ROUND(Q427+Q430+Q436,5)</f>
        <v>-1780.96</v>
      </c>
    </row>
    <row r="438" spans="1:17" x14ac:dyDescent="0.25">
      <c r="A438" s="1"/>
      <c r="B438" s="1"/>
      <c r="C438" s="1" t="s">
        <v>285</v>
      </c>
      <c r="D438" s="1"/>
      <c r="E438" s="1"/>
      <c r="F438" s="1"/>
      <c r="G438" s="1"/>
      <c r="H438" s="1"/>
      <c r="I438" s="22"/>
      <c r="J438" s="1"/>
      <c r="K438" s="1"/>
      <c r="L438" s="1"/>
      <c r="M438" s="1"/>
      <c r="N438" s="1"/>
      <c r="O438" s="1"/>
      <c r="P438" s="23"/>
      <c r="Q438" s="23"/>
    </row>
    <row r="439" spans="1:17" x14ac:dyDescent="0.25">
      <c r="A439" s="1"/>
      <c r="B439" s="1"/>
      <c r="C439" s="1"/>
      <c r="D439" s="1" t="s">
        <v>286</v>
      </c>
      <c r="E439" s="1"/>
      <c r="F439" s="1"/>
      <c r="G439" s="1"/>
      <c r="H439" s="1"/>
      <c r="I439" s="22"/>
      <c r="J439" s="1"/>
      <c r="K439" s="1"/>
      <c r="L439" s="1"/>
      <c r="M439" s="1"/>
      <c r="N439" s="1"/>
      <c r="O439" s="1"/>
      <c r="P439" s="23"/>
      <c r="Q439" s="23"/>
    </row>
    <row r="440" spans="1:17" x14ac:dyDescent="0.25">
      <c r="A440" s="24"/>
      <c r="B440" s="24"/>
      <c r="C440" s="24"/>
      <c r="D440" s="24"/>
      <c r="E440" s="24"/>
      <c r="F440" s="24"/>
      <c r="G440" s="24"/>
      <c r="H440" s="24" t="s">
        <v>470</v>
      </c>
      <c r="I440" s="25">
        <v>45388</v>
      </c>
      <c r="J440" s="24"/>
      <c r="K440" s="24" t="s">
        <v>581</v>
      </c>
      <c r="L440" s="24" t="s">
        <v>711</v>
      </c>
      <c r="M440" s="24" t="s">
        <v>736</v>
      </c>
      <c r="N440" s="26"/>
      <c r="O440" s="24" t="s">
        <v>38</v>
      </c>
      <c r="P440" s="30">
        <v>-96.8</v>
      </c>
      <c r="Q440" s="30">
        <f t="shared" ref="Q440:Q450" si="12">ROUND(Q439+P440,5)</f>
        <v>-96.8</v>
      </c>
    </row>
    <row r="441" spans="1:17" x14ac:dyDescent="0.25">
      <c r="A441" s="24"/>
      <c r="B441" s="24"/>
      <c r="C441" s="24"/>
      <c r="D441" s="24"/>
      <c r="E441" s="24"/>
      <c r="F441" s="24"/>
      <c r="G441" s="24"/>
      <c r="H441" s="24" t="s">
        <v>470</v>
      </c>
      <c r="I441" s="25">
        <v>45391</v>
      </c>
      <c r="J441" s="24"/>
      <c r="K441" s="24" t="s">
        <v>576</v>
      </c>
      <c r="L441" s="24" t="s">
        <v>712</v>
      </c>
      <c r="M441" s="24" t="s">
        <v>736</v>
      </c>
      <c r="N441" s="26"/>
      <c r="O441" s="24" t="s">
        <v>38</v>
      </c>
      <c r="P441" s="30">
        <v>-140.63</v>
      </c>
      <c r="Q441" s="30">
        <f t="shared" si="12"/>
        <v>-237.43</v>
      </c>
    </row>
    <row r="442" spans="1:17" x14ac:dyDescent="0.25">
      <c r="A442" s="24"/>
      <c r="B442" s="24"/>
      <c r="C442" s="24"/>
      <c r="D442" s="24"/>
      <c r="E442" s="24"/>
      <c r="F442" s="24"/>
      <c r="G442" s="24"/>
      <c r="H442" s="24" t="s">
        <v>470</v>
      </c>
      <c r="I442" s="25">
        <v>45392</v>
      </c>
      <c r="J442" s="24"/>
      <c r="K442" s="24" t="s">
        <v>582</v>
      </c>
      <c r="L442" s="24" t="s">
        <v>713</v>
      </c>
      <c r="M442" s="24" t="s">
        <v>736</v>
      </c>
      <c r="N442" s="26"/>
      <c r="O442" s="24" t="s">
        <v>38</v>
      </c>
      <c r="P442" s="30">
        <v>-58.92</v>
      </c>
      <c r="Q442" s="30">
        <f t="shared" si="12"/>
        <v>-296.35000000000002</v>
      </c>
    </row>
    <row r="443" spans="1:17" x14ac:dyDescent="0.25">
      <c r="A443" s="24"/>
      <c r="B443" s="24"/>
      <c r="C443" s="24"/>
      <c r="D443" s="24"/>
      <c r="E443" s="24"/>
      <c r="F443" s="24"/>
      <c r="G443" s="24"/>
      <c r="H443" s="24" t="s">
        <v>470</v>
      </c>
      <c r="I443" s="25">
        <v>45393</v>
      </c>
      <c r="J443" s="24"/>
      <c r="K443" s="24" t="s">
        <v>583</v>
      </c>
      <c r="L443" s="24" t="s">
        <v>714</v>
      </c>
      <c r="M443" s="24" t="s">
        <v>736</v>
      </c>
      <c r="N443" s="26"/>
      <c r="O443" s="24" t="s">
        <v>38</v>
      </c>
      <c r="P443" s="30">
        <v>-47.68</v>
      </c>
      <c r="Q443" s="30">
        <f t="shared" si="12"/>
        <v>-344.03</v>
      </c>
    </row>
    <row r="444" spans="1:17" x14ac:dyDescent="0.25">
      <c r="A444" s="24"/>
      <c r="B444" s="24"/>
      <c r="C444" s="24"/>
      <c r="D444" s="24"/>
      <c r="E444" s="24"/>
      <c r="F444" s="24"/>
      <c r="G444" s="24"/>
      <c r="H444" s="24" t="s">
        <v>470</v>
      </c>
      <c r="I444" s="25">
        <v>45393</v>
      </c>
      <c r="J444" s="24"/>
      <c r="K444" s="24" t="s">
        <v>584</v>
      </c>
      <c r="L444" s="24" t="s">
        <v>714</v>
      </c>
      <c r="M444" s="24" t="s">
        <v>736</v>
      </c>
      <c r="N444" s="26"/>
      <c r="O444" s="24" t="s">
        <v>38</v>
      </c>
      <c r="P444" s="30">
        <v>-47.15</v>
      </c>
      <c r="Q444" s="30">
        <f t="shared" si="12"/>
        <v>-391.18</v>
      </c>
    </row>
    <row r="445" spans="1:17" x14ac:dyDescent="0.25">
      <c r="A445" s="24"/>
      <c r="B445" s="24"/>
      <c r="C445" s="24"/>
      <c r="D445" s="24"/>
      <c r="E445" s="24"/>
      <c r="F445" s="24"/>
      <c r="G445" s="24"/>
      <c r="H445" s="24" t="s">
        <v>470</v>
      </c>
      <c r="I445" s="25">
        <v>45393</v>
      </c>
      <c r="J445" s="24"/>
      <c r="K445" s="24" t="s">
        <v>585</v>
      </c>
      <c r="L445" s="24" t="s">
        <v>714</v>
      </c>
      <c r="M445" s="24" t="s">
        <v>736</v>
      </c>
      <c r="N445" s="26"/>
      <c r="O445" s="24" t="s">
        <v>38</v>
      </c>
      <c r="P445" s="30">
        <v>-53.24</v>
      </c>
      <c r="Q445" s="30">
        <f t="shared" si="12"/>
        <v>-444.42</v>
      </c>
    </row>
    <row r="446" spans="1:17" x14ac:dyDescent="0.25">
      <c r="A446" s="24"/>
      <c r="B446" s="24"/>
      <c r="C446" s="24"/>
      <c r="D446" s="24"/>
      <c r="E446" s="24"/>
      <c r="F446" s="24"/>
      <c r="G446" s="24"/>
      <c r="H446" s="24" t="s">
        <v>470</v>
      </c>
      <c r="I446" s="25">
        <v>45394</v>
      </c>
      <c r="J446" s="24"/>
      <c r="K446" s="24" t="s">
        <v>586</v>
      </c>
      <c r="L446" s="24" t="s">
        <v>714</v>
      </c>
      <c r="M446" s="24" t="s">
        <v>736</v>
      </c>
      <c r="N446" s="26"/>
      <c r="O446" s="24" t="s">
        <v>38</v>
      </c>
      <c r="P446" s="30">
        <v>-73.47</v>
      </c>
      <c r="Q446" s="30">
        <f t="shared" si="12"/>
        <v>-517.89</v>
      </c>
    </row>
    <row r="447" spans="1:17" x14ac:dyDescent="0.25">
      <c r="A447" s="24"/>
      <c r="B447" s="24"/>
      <c r="C447" s="24"/>
      <c r="D447" s="24"/>
      <c r="E447" s="24"/>
      <c r="F447" s="24"/>
      <c r="G447" s="24"/>
      <c r="H447" s="24" t="s">
        <v>470</v>
      </c>
      <c r="I447" s="25">
        <v>45394</v>
      </c>
      <c r="J447" s="24"/>
      <c r="K447" s="24" t="s">
        <v>587</v>
      </c>
      <c r="L447" s="24" t="s">
        <v>714</v>
      </c>
      <c r="M447" s="24" t="s">
        <v>736</v>
      </c>
      <c r="N447" s="26"/>
      <c r="O447" s="24" t="s">
        <v>38</v>
      </c>
      <c r="P447" s="30">
        <v>-105.04</v>
      </c>
      <c r="Q447" s="30">
        <f t="shared" si="12"/>
        <v>-622.92999999999995</v>
      </c>
    </row>
    <row r="448" spans="1:17" x14ac:dyDescent="0.25">
      <c r="A448" s="24"/>
      <c r="B448" s="24"/>
      <c r="C448" s="24"/>
      <c r="D448" s="24"/>
      <c r="E448" s="24"/>
      <c r="F448" s="24"/>
      <c r="G448" s="24"/>
      <c r="H448" s="24" t="s">
        <v>470</v>
      </c>
      <c r="I448" s="25">
        <v>45394</v>
      </c>
      <c r="J448" s="24"/>
      <c r="K448" s="24" t="s">
        <v>588</v>
      </c>
      <c r="L448" s="24" t="s">
        <v>714</v>
      </c>
      <c r="M448" s="24" t="s">
        <v>736</v>
      </c>
      <c r="N448" s="26"/>
      <c r="O448" s="24" t="s">
        <v>38</v>
      </c>
      <c r="P448" s="30">
        <v>-234.85</v>
      </c>
      <c r="Q448" s="30">
        <f t="shared" si="12"/>
        <v>-857.78</v>
      </c>
    </row>
    <row r="449" spans="1:17" x14ac:dyDescent="0.25">
      <c r="A449" s="24"/>
      <c r="B449" s="24"/>
      <c r="C449" s="24"/>
      <c r="D449" s="24"/>
      <c r="E449" s="24"/>
      <c r="F449" s="24"/>
      <c r="G449" s="24"/>
      <c r="H449" s="24" t="s">
        <v>470</v>
      </c>
      <c r="I449" s="25">
        <v>45395</v>
      </c>
      <c r="J449" s="24"/>
      <c r="K449" s="24" t="s">
        <v>589</v>
      </c>
      <c r="L449" s="24" t="s">
        <v>714</v>
      </c>
      <c r="M449" s="24" t="s">
        <v>736</v>
      </c>
      <c r="N449" s="26"/>
      <c r="O449" s="24" t="s">
        <v>38</v>
      </c>
      <c r="P449" s="30">
        <v>-87.53</v>
      </c>
      <c r="Q449" s="30">
        <f t="shared" si="12"/>
        <v>-945.31</v>
      </c>
    </row>
    <row r="450" spans="1:17" ht="15.75" thickBot="1" x14ac:dyDescent="0.3">
      <c r="A450" s="24"/>
      <c r="B450" s="24"/>
      <c r="C450" s="24"/>
      <c r="D450" s="24"/>
      <c r="E450" s="24"/>
      <c r="F450" s="24"/>
      <c r="G450" s="24"/>
      <c r="H450" s="24" t="s">
        <v>470</v>
      </c>
      <c r="I450" s="25">
        <v>45397</v>
      </c>
      <c r="J450" s="24"/>
      <c r="K450" s="24" t="s">
        <v>590</v>
      </c>
      <c r="L450" s="24" t="s">
        <v>714</v>
      </c>
      <c r="M450" s="24" t="s">
        <v>736</v>
      </c>
      <c r="N450" s="26"/>
      <c r="O450" s="24" t="s">
        <v>38</v>
      </c>
      <c r="P450" s="27">
        <v>-67.959999999999994</v>
      </c>
      <c r="Q450" s="27">
        <f t="shared" si="12"/>
        <v>-1013.27</v>
      </c>
    </row>
    <row r="451" spans="1:17" x14ac:dyDescent="0.25">
      <c r="A451" s="28"/>
      <c r="B451" s="28"/>
      <c r="C451" s="28"/>
      <c r="D451" s="28" t="s">
        <v>460</v>
      </c>
      <c r="E451" s="28"/>
      <c r="F451" s="28"/>
      <c r="G451" s="28"/>
      <c r="H451" s="28"/>
      <c r="I451" s="29"/>
      <c r="J451" s="28"/>
      <c r="K451" s="28"/>
      <c r="L451" s="28"/>
      <c r="M451" s="28"/>
      <c r="N451" s="28"/>
      <c r="O451" s="28"/>
      <c r="P451" s="2">
        <f>ROUND(SUM(P439:P450),5)</f>
        <v>-1013.27</v>
      </c>
      <c r="Q451" s="2">
        <f>Q450</f>
        <v>-1013.27</v>
      </c>
    </row>
    <row r="452" spans="1:17" x14ac:dyDescent="0.25">
      <c r="A452" s="1"/>
      <c r="B452" s="1"/>
      <c r="C452" s="1"/>
      <c r="D452" s="1" t="s">
        <v>288</v>
      </c>
      <c r="E452" s="1"/>
      <c r="F452" s="1"/>
      <c r="G452" s="1"/>
      <c r="H452" s="1"/>
      <c r="I452" s="22"/>
      <c r="J452" s="1"/>
      <c r="K452" s="1"/>
      <c r="L452" s="1"/>
      <c r="M452" s="1"/>
      <c r="N452" s="1"/>
      <c r="O452" s="1"/>
      <c r="P452" s="23"/>
      <c r="Q452" s="23"/>
    </row>
    <row r="453" spans="1:17" ht="15.75" thickBot="1" x14ac:dyDescent="0.3">
      <c r="A453" s="21"/>
      <c r="B453" s="21"/>
      <c r="C453" s="21"/>
      <c r="D453" s="21"/>
      <c r="E453" s="21"/>
      <c r="F453" s="21"/>
      <c r="G453" s="24"/>
      <c r="H453" s="24" t="s">
        <v>470</v>
      </c>
      <c r="I453" s="25">
        <v>45394</v>
      </c>
      <c r="J453" s="24"/>
      <c r="K453" s="24" t="s">
        <v>587</v>
      </c>
      <c r="L453" s="24" t="s">
        <v>715</v>
      </c>
      <c r="M453" s="24" t="s">
        <v>736</v>
      </c>
      <c r="N453" s="26"/>
      <c r="O453" s="24" t="s">
        <v>38</v>
      </c>
      <c r="P453" s="30">
        <v>-100</v>
      </c>
      <c r="Q453" s="30">
        <f>ROUND(Q452+P453,5)</f>
        <v>-100</v>
      </c>
    </row>
    <row r="454" spans="1:17" ht="15.75" thickBot="1" x14ac:dyDescent="0.3">
      <c r="A454" s="28"/>
      <c r="B454" s="28"/>
      <c r="C454" s="28"/>
      <c r="D454" s="28" t="s">
        <v>461</v>
      </c>
      <c r="E454" s="28"/>
      <c r="F454" s="28"/>
      <c r="G454" s="28"/>
      <c r="H454" s="28"/>
      <c r="I454" s="29"/>
      <c r="J454" s="28"/>
      <c r="K454" s="28"/>
      <c r="L454" s="28"/>
      <c r="M454" s="28"/>
      <c r="N454" s="28"/>
      <c r="O454" s="28"/>
      <c r="P454" s="4">
        <f>ROUND(SUM(P452:P453),5)</f>
        <v>-100</v>
      </c>
      <c r="Q454" s="4">
        <f>Q453</f>
        <v>-100</v>
      </c>
    </row>
    <row r="455" spans="1:17" ht="15.75" thickBot="1" x14ac:dyDescent="0.3">
      <c r="A455" s="28"/>
      <c r="B455" s="28"/>
      <c r="C455" s="28" t="s">
        <v>289</v>
      </c>
      <c r="D455" s="28"/>
      <c r="E455" s="28"/>
      <c r="F455" s="28"/>
      <c r="G455" s="28"/>
      <c r="H455" s="28"/>
      <c r="I455" s="29"/>
      <c r="J455" s="28"/>
      <c r="K455" s="28"/>
      <c r="L455" s="28"/>
      <c r="M455" s="28"/>
      <c r="N455" s="28"/>
      <c r="O455" s="28"/>
      <c r="P455" s="3">
        <f>ROUND(P451+P454,5)</f>
        <v>-1113.27</v>
      </c>
      <c r="Q455" s="3">
        <f>ROUND(Q451+Q454,5)</f>
        <v>-1113.27</v>
      </c>
    </row>
    <row r="456" spans="1:17" x14ac:dyDescent="0.25">
      <c r="A456" s="28"/>
      <c r="B456" s="28" t="s">
        <v>290</v>
      </c>
      <c r="C456" s="28"/>
      <c r="D456" s="28"/>
      <c r="E456" s="28"/>
      <c r="F456" s="28"/>
      <c r="G456" s="28"/>
      <c r="H456" s="28"/>
      <c r="I456" s="29"/>
      <c r="J456" s="28"/>
      <c r="K456" s="28"/>
      <c r="L456" s="28"/>
      <c r="M456" s="28"/>
      <c r="N456" s="28"/>
      <c r="O456" s="28"/>
      <c r="P456" s="2">
        <f>ROUND(P437+P455,5)</f>
        <v>-2894.23</v>
      </c>
      <c r="Q456" s="2">
        <f>ROUND(Q437+Q455,5)</f>
        <v>-2894.23</v>
      </c>
    </row>
    <row r="457" spans="1:17" x14ac:dyDescent="0.25">
      <c r="A457" s="1"/>
      <c r="B457" s="1" t="s">
        <v>291</v>
      </c>
      <c r="C457" s="1"/>
      <c r="D457" s="1"/>
      <c r="E457" s="1"/>
      <c r="F457" s="1"/>
      <c r="G457" s="1"/>
      <c r="H457" s="1"/>
      <c r="I457" s="22"/>
      <c r="J457" s="1"/>
      <c r="K457" s="1"/>
      <c r="L457" s="1"/>
      <c r="M457" s="1"/>
      <c r="N457" s="1"/>
      <c r="O457" s="1"/>
      <c r="P457" s="23"/>
      <c r="Q457" s="23"/>
    </row>
    <row r="458" spans="1:17" x14ac:dyDescent="0.25">
      <c r="A458" s="1"/>
      <c r="B458" s="1"/>
      <c r="C458" s="1" t="s">
        <v>292</v>
      </c>
      <c r="D458" s="1"/>
      <c r="E458" s="1"/>
      <c r="F458" s="1"/>
      <c r="G458" s="1"/>
      <c r="H458" s="1"/>
      <c r="I458" s="22"/>
      <c r="J458" s="1"/>
      <c r="K458" s="1"/>
      <c r="L458" s="1"/>
      <c r="M458" s="1"/>
      <c r="N458" s="1"/>
      <c r="O458" s="1"/>
      <c r="P458" s="23"/>
      <c r="Q458" s="23"/>
    </row>
    <row r="459" spans="1:17" x14ac:dyDescent="0.25">
      <c r="A459" s="24"/>
      <c r="B459" s="24"/>
      <c r="C459" s="24"/>
      <c r="D459" s="24"/>
      <c r="E459" s="24"/>
      <c r="F459" s="24"/>
      <c r="G459" s="24"/>
      <c r="H459" s="24" t="s">
        <v>474</v>
      </c>
      <c r="I459" s="25">
        <v>45383</v>
      </c>
      <c r="J459" s="24" t="s">
        <v>516</v>
      </c>
      <c r="K459" s="24" t="s">
        <v>591</v>
      </c>
      <c r="L459" s="24" t="s">
        <v>716</v>
      </c>
      <c r="M459" s="24" t="s">
        <v>736</v>
      </c>
      <c r="N459" s="26"/>
      <c r="O459" s="24" t="s">
        <v>35</v>
      </c>
      <c r="P459" s="30">
        <v>3000</v>
      </c>
      <c r="Q459" s="30">
        <f t="shared" ref="Q459:Q471" si="13">ROUND(Q458+P459,5)</f>
        <v>3000</v>
      </c>
    </row>
    <row r="460" spans="1:17" x14ac:dyDescent="0.25">
      <c r="A460" s="24"/>
      <c r="B460" s="24"/>
      <c r="C460" s="24"/>
      <c r="D460" s="24"/>
      <c r="E460" s="24"/>
      <c r="F460" s="24"/>
      <c r="G460" s="24"/>
      <c r="H460" s="24" t="s">
        <v>469</v>
      </c>
      <c r="I460" s="25">
        <v>45383</v>
      </c>
      <c r="J460" s="24" t="s">
        <v>516</v>
      </c>
      <c r="K460" s="24" t="s">
        <v>591</v>
      </c>
      <c r="L460" s="24" t="s">
        <v>717</v>
      </c>
      <c r="M460" s="24" t="s">
        <v>736</v>
      </c>
      <c r="N460" s="26"/>
      <c r="O460" s="24" t="s">
        <v>35</v>
      </c>
      <c r="P460" s="30">
        <v>-1500</v>
      </c>
      <c r="Q460" s="30">
        <f t="shared" si="13"/>
        <v>1500</v>
      </c>
    </row>
    <row r="461" spans="1:17" x14ac:dyDescent="0.25">
      <c r="A461" s="24"/>
      <c r="B461" s="24"/>
      <c r="C461" s="24"/>
      <c r="D461" s="24"/>
      <c r="E461" s="24"/>
      <c r="F461" s="24"/>
      <c r="G461" s="24"/>
      <c r="H461" s="24" t="s">
        <v>469</v>
      </c>
      <c r="I461" s="25">
        <v>45383</v>
      </c>
      <c r="J461" s="24" t="s">
        <v>516</v>
      </c>
      <c r="K461" s="24" t="s">
        <v>591</v>
      </c>
      <c r="L461" s="24" t="s">
        <v>718</v>
      </c>
      <c r="M461" s="24" t="s">
        <v>736</v>
      </c>
      <c r="N461" s="26"/>
      <c r="O461" s="24" t="s">
        <v>35</v>
      </c>
      <c r="P461" s="30">
        <v>-1500</v>
      </c>
      <c r="Q461" s="30">
        <f t="shared" si="13"/>
        <v>0</v>
      </c>
    </row>
    <row r="462" spans="1:17" x14ac:dyDescent="0.25">
      <c r="A462" s="24"/>
      <c r="B462" s="24"/>
      <c r="C462" s="24"/>
      <c r="D462" s="24"/>
      <c r="E462" s="24"/>
      <c r="F462" s="24"/>
      <c r="G462" s="24"/>
      <c r="H462" s="24" t="s">
        <v>469</v>
      </c>
      <c r="I462" s="25">
        <v>45383</v>
      </c>
      <c r="J462" s="24" t="s">
        <v>516</v>
      </c>
      <c r="K462" s="24" t="s">
        <v>591</v>
      </c>
      <c r="L462" s="24" t="s">
        <v>719</v>
      </c>
      <c r="M462" s="24" t="s">
        <v>736</v>
      </c>
      <c r="N462" s="26"/>
      <c r="O462" s="24" t="s">
        <v>35</v>
      </c>
      <c r="P462" s="30">
        <v>-1500</v>
      </c>
      <c r="Q462" s="30">
        <f t="shared" si="13"/>
        <v>-1500</v>
      </c>
    </row>
    <row r="463" spans="1:17" x14ac:dyDescent="0.25">
      <c r="A463" s="24"/>
      <c r="B463" s="24"/>
      <c r="C463" s="24"/>
      <c r="D463" s="24"/>
      <c r="E463" s="24"/>
      <c r="F463" s="24"/>
      <c r="G463" s="24"/>
      <c r="H463" s="24" t="s">
        <v>469</v>
      </c>
      <c r="I463" s="25">
        <v>45383</v>
      </c>
      <c r="J463" s="24" t="s">
        <v>516</v>
      </c>
      <c r="K463" s="24" t="s">
        <v>591</v>
      </c>
      <c r="L463" s="24" t="s">
        <v>720</v>
      </c>
      <c r="M463" s="24" t="s">
        <v>736</v>
      </c>
      <c r="N463" s="26"/>
      <c r="O463" s="24" t="s">
        <v>35</v>
      </c>
      <c r="P463" s="30">
        <v>-300</v>
      </c>
      <c r="Q463" s="30">
        <f t="shared" si="13"/>
        <v>-1800</v>
      </c>
    </row>
    <row r="464" spans="1:17" x14ac:dyDescent="0.25">
      <c r="A464" s="24"/>
      <c r="B464" s="24"/>
      <c r="C464" s="24"/>
      <c r="D464" s="24"/>
      <c r="E464" s="24"/>
      <c r="F464" s="24"/>
      <c r="G464" s="24"/>
      <c r="H464" s="24" t="s">
        <v>469</v>
      </c>
      <c r="I464" s="25">
        <v>45383</v>
      </c>
      <c r="J464" s="24" t="s">
        <v>516</v>
      </c>
      <c r="K464" s="24" t="s">
        <v>591</v>
      </c>
      <c r="L464" s="24" t="s">
        <v>721</v>
      </c>
      <c r="M464" s="24" t="s">
        <v>736</v>
      </c>
      <c r="N464" s="26"/>
      <c r="O464" s="24" t="s">
        <v>35</v>
      </c>
      <c r="P464" s="30">
        <v>-300</v>
      </c>
      <c r="Q464" s="30">
        <f t="shared" si="13"/>
        <v>-2100</v>
      </c>
    </row>
    <row r="465" spans="1:17" x14ac:dyDescent="0.25">
      <c r="A465" s="24"/>
      <c r="B465" s="24"/>
      <c r="C465" s="24"/>
      <c r="D465" s="24"/>
      <c r="E465" s="24"/>
      <c r="F465" s="24"/>
      <c r="G465" s="24"/>
      <c r="H465" s="24" t="s">
        <v>469</v>
      </c>
      <c r="I465" s="25">
        <v>45390</v>
      </c>
      <c r="J465" s="24" t="s">
        <v>517</v>
      </c>
      <c r="K465" s="24" t="s">
        <v>592</v>
      </c>
      <c r="L465" s="24" t="s">
        <v>722</v>
      </c>
      <c r="M465" s="24" t="s">
        <v>736</v>
      </c>
      <c r="N465" s="26"/>
      <c r="O465" s="24" t="s">
        <v>35</v>
      </c>
      <c r="P465" s="30">
        <v>-30</v>
      </c>
      <c r="Q465" s="30">
        <f t="shared" si="13"/>
        <v>-2130</v>
      </c>
    </row>
    <row r="466" spans="1:17" x14ac:dyDescent="0.25">
      <c r="A466" s="24"/>
      <c r="B466" s="24"/>
      <c r="C466" s="24"/>
      <c r="D466" s="24"/>
      <c r="E466" s="24"/>
      <c r="F466" s="24"/>
      <c r="G466" s="24"/>
      <c r="H466" s="24" t="s">
        <v>469</v>
      </c>
      <c r="I466" s="25">
        <v>45397</v>
      </c>
      <c r="J466" s="24" t="s">
        <v>518</v>
      </c>
      <c r="K466" s="24" t="s">
        <v>592</v>
      </c>
      <c r="L466" s="24" t="s">
        <v>723</v>
      </c>
      <c r="M466" s="24" t="s">
        <v>736</v>
      </c>
      <c r="N466" s="26"/>
      <c r="O466" s="24" t="s">
        <v>35</v>
      </c>
      <c r="P466" s="30">
        <v>-30</v>
      </c>
      <c r="Q466" s="30">
        <f t="shared" si="13"/>
        <v>-2160</v>
      </c>
    </row>
    <row r="467" spans="1:17" x14ac:dyDescent="0.25">
      <c r="A467" s="24"/>
      <c r="B467" s="24"/>
      <c r="C467" s="24"/>
      <c r="D467" s="24"/>
      <c r="E467" s="24"/>
      <c r="F467" s="24"/>
      <c r="G467" s="24"/>
      <c r="H467" s="24" t="s">
        <v>469</v>
      </c>
      <c r="I467" s="25">
        <v>45397</v>
      </c>
      <c r="J467" s="24" t="s">
        <v>518</v>
      </c>
      <c r="K467" s="24" t="s">
        <v>592</v>
      </c>
      <c r="L467" s="24" t="s">
        <v>724</v>
      </c>
      <c r="M467" s="24" t="s">
        <v>736</v>
      </c>
      <c r="N467" s="26"/>
      <c r="O467" s="24" t="s">
        <v>35</v>
      </c>
      <c r="P467" s="30">
        <v>-30</v>
      </c>
      <c r="Q467" s="30">
        <f t="shared" si="13"/>
        <v>-2190</v>
      </c>
    </row>
    <row r="468" spans="1:17" x14ac:dyDescent="0.25">
      <c r="A468" s="24"/>
      <c r="B468" s="24"/>
      <c r="C468" s="24"/>
      <c r="D468" s="24"/>
      <c r="E468" s="24"/>
      <c r="F468" s="24"/>
      <c r="G468" s="24"/>
      <c r="H468" s="24" t="s">
        <v>469</v>
      </c>
      <c r="I468" s="25">
        <v>45397</v>
      </c>
      <c r="J468" s="24" t="s">
        <v>518</v>
      </c>
      <c r="K468" s="24" t="s">
        <v>592</v>
      </c>
      <c r="L468" s="24" t="s">
        <v>725</v>
      </c>
      <c r="M468" s="24" t="s">
        <v>736</v>
      </c>
      <c r="N468" s="26"/>
      <c r="O468" s="24" t="s">
        <v>35</v>
      </c>
      <c r="P468" s="30">
        <v>-30</v>
      </c>
      <c r="Q468" s="30">
        <f t="shared" si="13"/>
        <v>-2220</v>
      </c>
    </row>
    <row r="469" spans="1:17" x14ac:dyDescent="0.25">
      <c r="A469" s="24"/>
      <c r="B469" s="24"/>
      <c r="C469" s="24"/>
      <c r="D469" s="24"/>
      <c r="E469" s="24"/>
      <c r="F469" s="24"/>
      <c r="G469" s="24"/>
      <c r="H469" s="24" t="s">
        <v>469</v>
      </c>
      <c r="I469" s="25">
        <v>45397</v>
      </c>
      <c r="J469" s="24" t="s">
        <v>518</v>
      </c>
      <c r="K469" s="24" t="s">
        <v>592</v>
      </c>
      <c r="L469" s="24" t="s">
        <v>726</v>
      </c>
      <c r="M469" s="24" t="s">
        <v>736</v>
      </c>
      <c r="N469" s="26"/>
      <c r="O469" s="24" t="s">
        <v>35</v>
      </c>
      <c r="P469" s="30">
        <v>-30</v>
      </c>
      <c r="Q469" s="30">
        <f t="shared" si="13"/>
        <v>-2250</v>
      </c>
    </row>
    <row r="470" spans="1:17" x14ac:dyDescent="0.25">
      <c r="A470" s="24"/>
      <c r="B470" s="24"/>
      <c r="C470" s="24"/>
      <c r="D470" s="24"/>
      <c r="E470" s="24"/>
      <c r="F470" s="24"/>
      <c r="G470" s="24"/>
      <c r="H470" s="24" t="s">
        <v>469</v>
      </c>
      <c r="I470" s="25">
        <v>45411</v>
      </c>
      <c r="J470" s="24" t="s">
        <v>519</v>
      </c>
      <c r="K470" s="24" t="s">
        <v>593</v>
      </c>
      <c r="L470" s="24" t="s">
        <v>727</v>
      </c>
      <c r="M470" s="24" t="s">
        <v>736</v>
      </c>
      <c r="N470" s="26"/>
      <c r="O470" s="24" t="s">
        <v>35</v>
      </c>
      <c r="P470" s="30">
        <v>-24.99</v>
      </c>
      <c r="Q470" s="30">
        <f t="shared" si="13"/>
        <v>-2274.9899999999998</v>
      </c>
    </row>
    <row r="471" spans="1:17" ht="15.75" thickBot="1" x14ac:dyDescent="0.3">
      <c r="A471" s="24"/>
      <c r="B471" s="24"/>
      <c r="C471" s="24"/>
      <c r="D471" s="24"/>
      <c r="E471" s="24"/>
      <c r="F471" s="24"/>
      <c r="G471" s="24"/>
      <c r="H471" s="24" t="s">
        <v>469</v>
      </c>
      <c r="I471" s="25">
        <v>45411</v>
      </c>
      <c r="J471" s="24" t="s">
        <v>519</v>
      </c>
      <c r="K471" s="24" t="s">
        <v>593</v>
      </c>
      <c r="L471" s="24" t="s">
        <v>728</v>
      </c>
      <c r="M471" s="24" t="s">
        <v>736</v>
      </c>
      <c r="N471" s="26"/>
      <c r="O471" s="24" t="s">
        <v>35</v>
      </c>
      <c r="P471" s="27">
        <v>-19.989999999999998</v>
      </c>
      <c r="Q471" s="27">
        <f t="shared" si="13"/>
        <v>-2294.98</v>
      </c>
    </row>
    <row r="472" spans="1:17" x14ac:dyDescent="0.25">
      <c r="A472" s="28"/>
      <c r="B472" s="28"/>
      <c r="C472" s="28" t="s">
        <v>462</v>
      </c>
      <c r="D472" s="28"/>
      <c r="E472" s="28"/>
      <c r="F472" s="28"/>
      <c r="G472" s="28"/>
      <c r="H472" s="28"/>
      <c r="I472" s="29"/>
      <c r="J472" s="28"/>
      <c r="K472" s="28"/>
      <c r="L472" s="28"/>
      <c r="M472" s="28"/>
      <c r="N472" s="28"/>
      <c r="O472" s="28"/>
      <c r="P472" s="2">
        <f>ROUND(SUM(P458:P471),5)</f>
        <v>-2294.98</v>
      </c>
      <c r="Q472" s="2">
        <f>Q471</f>
        <v>-2294.98</v>
      </c>
    </row>
    <row r="473" spans="1:17" x14ac:dyDescent="0.25">
      <c r="A473" s="1"/>
      <c r="B473" s="1"/>
      <c r="C473" s="1" t="s">
        <v>297</v>
      </c>
      <c r="D473" s="1"/>
      <c r="E473" s="1"/>
      <c r="F473" s="1"/>
      <c r="G473" s="1"/>
      <c r="H473" s="1"/>
      <c r="I473" s="22"/>
      <c r="J473" s="1"/>
      <c r="K473" s="1"/>
      <c r="L473" s="1"/>
      <c r="M473" s="1"/>
      <c r="N473" s="1"/>
      <c r="O473" s="1"/>
      <c r="P473" s="23"/>
      <c r="Q473" s="23"/>
    </row>
    <row r="474" spans="1:17" ht="15.75" thickBot="1" x14ac:dyDescent="0.3">
      <c r="A474" s="21"/>
      <c r="B474" s="21"/>
      <c r="C474" s="21"/>
      <c r="D474" s="21"/>
      <c r="E474" s="21"/>
      <c r="F474" s="21"/>
      <c r="G474" s="24"/>
      <c r="H474" s="24" t="s">
        <v>470</v>
      </c>
      <c r="I474" s="25">
        <v>45398</v>
      </c>
      <c r="J474" s="24"/>
      <c r="K474" s="24" t="s">
        <v>594</v>
      </c>
      <c r="L474" s="24" t="s">
        <v>729</v>
      </c>
      <c r="M474" s="24" t="s">
        <v>736</v>
      </c>
      <c r="N474" s="26"/>
      <c r="O474" s="24" t="s">
        <v>38</v>
      </c>
      <c r="P474" s="30">
        <v>-64.94</v>
      </c>
      <c r="Q474" s="30">
        <f>ROUND(Q473+P474,5)</f>
        <v>-64.94</v>
      </c>
    </row>
    <row r="475" spans="1:17" ht="15.75" thickBot="1" x14ac:dyDescent="0.3">
      <c r="A475" s="28"/>
      <c r="B475" s="28"/>
      <c r="C475" s="28" t="s">
        <v>463</v>
      </c>
      <c r="D475" s="28"/>
      <c r="E475" s="28"/>
      <c r="F475" s="28"/>
      <c r="G475" s="28"/>
      <c r="H475" s="28"/>
      <c r="I475" s="29"/>
      <c r="J475" s="28"/>
      <c r="K475" s="28"/>
      <c r="L475" s="28"/>
      <c r="M475" s="28"/>
      <c r="N475" s="28"/>
      <c r="O475" s="28"/>
      <c r="P475" s="3">
        <f>ROUND(SUM(P473:P474),5)</f>
        <v>-64.94</v>
      </c>
      <c r="Q475" s="3">
        <f>Q474</f>
        <v>-64.94</v>
      </c>
    </row>
    <row r="476" spans="1:17" x14ac:dyDescent="0.25">
      <c r="A476" s="28"/>
      <c r="B476" s="28" t="s">
        <v>302</v>
      </c>
      <c r="C476" s="28"/>
      <c r="D476" s="28"/>
      <c r="E476" s="28"/>
      <c r="F476" s="28"/>
      <c r="G476" s="28"/>
      <c r="H476" s="28"/>
      <c r="I476" s="29"/>
      <c r="J476" s="28"/>
      <c r="K476" s="28"/>
      <c r="L476" s="28"/>
      <c r="M476" s="28"/>
      <c r="N476" s="28"/>
      <c r="O476" s="28"/>
      <c r="P476" s="2">
        <f>ROUND(P472+P475,5)</f>
        <v>-2359.92</v>
      </c>
      <c r="Q476" s="2">
        <f>ROUND(Q472+Q475,5)</f>
        <v>-2359.92</v>
      </c>
    </row>
    <row r="477" spans="1:17" x14ac:dyDescent="0.25">
      <c r="A477" s="1"/>
      <c r="B477" s="1" t="s">
        <v>303</v>
      </c>
      <c r="C477" s="1"/>
      <c r="D477" s="1"/>
      <c r="E477" s="1"/>
      <c r="F477" s="1"/>
      <c r="G477" s="1"/>
      <c r="H477" s="1"/>
      <c r="I477" s="22"/>
      <c r="J477" s="1"/>
      <c r="K477" s="1"/>
      <c r="L477" s="1"/>
      <c r="M477" s="1"/>
      <c r="N477" s="1"/>
      <c r="O477" s="1"/>
      <c r="P477" s="23"/>
      <c r="Q477" s="23"/>
    </row>
    <row r="478" spans="1:17" x14ac:dyDescent="0.25">
      <c r="A478" s="24"/>
      <c r="B478" s="24"/>
      <c r="C478" s="24"/>
      <c r="D478" s="24"/>
      <c r="E478" s="24"/>
      <c r="F478" s="24"/>
      <c r="G478" s="24"/>
      <c r="H478" s="24" t="s">
        <v>470</v>
      </c>
      <c r="I478" s="25">
        <v>45391</v>
      </c>
      <c r="J478" s="24"/>
      <c r="K478" s="24" t="s">
        <v>595</v>
      </c>
      <c r="L478" s="24" t="s">
        <v>730</v>
      </c>
      <c r="M478" s="24" t="s">
        <v>736</v>
      </c>
      <c r="N478" s="26"/>
      <c r="O478" s="24" t="s">
        <v>38</v>
      </c>
      <c r="P478" s="30">
        <v>-57.9</v>
      </c>
      <c r="Q478" s="30">
        <f>ROUND(Q477+P478,5)</f>
        <v>-57.9</v>
      </c>
    </row>
    <row r="479" spans="1:17" ht="15.75" thickBot="1" x14ac:dyDescent="0.3">
      <c r="A479" s="24"/>
      <c r="B479" s="24"/>
      <c r="C479" s="24"/>
      <c r="D479" s="24"/>
      <c r="E479" s="24"/>
      <c r="F479" s="24"/>
      <c r="G479" s="24"/>
      <c r="H479" s="24" t="s">
        <v>471</v>
      </c>
      <c r="I479" s="25">
        <v>45397</v>
      </c>
      <c r="J479" s="24"/>
      <c r="K479" s="24" t="s">
        <v>596</v>
      </c>
      <c r="L479" s="24" t="s">
        <v>731</v>
      </c>
      <c r="M479" s="24" t="s">
        <v>736</v>
      </c>
      <c r="N479" s="26"/>
      <c r="O479" s="24" t="s">
        <v>38</v>
      </c>
      <c r="P479" s="27">
        <v>51.09</v>
      </c>
      <c r="Q479" s="27">
        <f>ROUND(Q478+P479,5)</f>
        <v>-6.81</v>
      </c>
    </row>
    <row r="480" spans="1:17" x14ac:dyDescent="0.25">
      <c r="A480" s="28"/>
      <c r="B480" s="28" t="s">
        <v>464</v>
      </c>
      <c r="C480" s="28"/>
      <c r="D480" s="28"/>
      <c r="E480" s="28"/>
      <c r="F480" s="28"/>
      <c r="G480" s="28"/>
      <c r="H480" s="28"/>
      <c r="I480" s="29"/>
      <c r="J480" s="28"/>
      <c r="K480" s="28"/>
      <c r="L480" s="28"/>
      <c r="M480" s="28"/>
      <c r="N480" s="28"/>
      <c r="O480" s="28"/>
      <c r="P480" s="2">
        <f>ROUND(SUM(P477:P479),5)</f>
        <v>-6.81</v>
      </c>
      <c r="Q480" s="2">
        <f>Q479</f>
        <v>-6.81</v>
      </c>
    </row>
    <row r="481" spans="1:17" x14ac:dyDescent="0.25">
      <c r="A481" s="1"/>
      <c r="B481" s="1" t="s">
        <v>308</v>
      </c>
      <c r="C481" s="1"/>
      <c r="D481" s="1"/>
      <c r="E481" s="1"/>
      <c r="F481" s="1"/>
      <c r="G481" s="1"/>
      <c r="H481" s="1"/>
      <c r="I481" s="22"/>
      <c r="J481" s="1"/>
      <c r="K481" s="1"/>
      <c r="L481" s="1"/>
      <c r="M481" s="1"/>
      <c r="N481" s="1"/>
      <c r="O481" s="1"/>
      <c r="P481" s="23"/>
      <c r="Q481" s="23"/>
    </row>
    <row r="482" spans="1:17" x14ac:dyDescent="0.25">
      <c r="A482" s="1"/>
      <c r="B482" s="1"/>
      <c r="C482" s="1" t="s">
        <v>309</v>
      </c>
      <c r="D482" s="1"/>
      <c r="E482" s="1"/>
      <c r="F482" s="1"/>
      <c r="G482" s="1"/>
      <c r="H482" s="1"/>
      <c r="I482" s="22"/>
      <c r="J482" s="1"/>
      <c r="K482" s="1"/>
      <c r="L482" s="1"/>
      <c r="M482" s="1"/>
      <c r="N482" s="1"/>
      <c r="O482" s="1"/>
      <c r="P482" s="23"/>
      <c r="Q482" s="23"/>
    </row>
    <row r="483" spans="1:17" x14ac:dyDescent="0.25">
      <c r="A483" s="1"/>
      <c r="B483" s="1"/>
      <c r="C483" s="1"/>
      <c r="D483" s="1" t="s">
        <v>314</v>
      </c>
      <c r="E483" s="1"/>
      <c r="F483" s="1"/>
      <c r="G483" s="1"/>
      <c r="H483" s="1"/>
      <c r="I483" s="22"/>
      <c r="J483" s="1"/>
      <c r="K483" s="1"/>
      <c r="L483" s="1"/>
      <c r="M483" s="1"/>
      <c r="N483" s="1"/>
      <c r="O483" s="1"/>
      <c r="P483" s="23"/>
      <c r="Q483" s="23"/>
    </row>
    <row r="484" spans="1:17" ht="15.75" thickBot="1" x14ac:dyDescent="0.3">
      <c r="A484" s="21"/>
      <c r="B484" s="21"/>
      <c r="C484" s="21"/>
      <c r="D484" s="21"/>
      <c r="E484" s="21"/>
      <c r="F484" s="21"/>
      <c r="G484" s="24"/>
      <c r="H484" s="24" t="s">
        <v>475</v>
      </c>
      <c r="I484" s="25">
        <v>45392</v>
      </c>
      <c r="J484" s="24" t="s">
        <v>520</v>
      </c>
      <c r="K484" s="24" t="s">
        <v>597</v>
      </c>
      <c r="L484" s="24" t="s">
        <v>732</v>
      </c>
      <c r="M484" s="24" t="s">
        <v>736</v>
      </c>
      <c r="N484" s="26"/>
      <c r="O484" s="24" t="s">
        <v>737</v>
      </c>
      <c r="P484" s="30">
        <v>50</v>
      </c>
      <c r="Q484" s="30">
        <f>ROUND(Q483+P484,5)</f>
        <v>50</v>
      </c>
    </row>
    <row r="485" spans="1:17" ht="15.75" thickBot="1" x14ac:dyDescent="0.3">
      <c r="A485" s="28"/>
      <c r="B485" s="28"/>
      <c r="C485" s="28"/>
      <c r="D485" s="28" t="s">
        <v>465</v>
      </c>
      <c r="E485" s="28"/>
      <c r="F485" s="28"/>
      <c r="G485" s="28"/>
      <c r="H485" s="28"/>
      <c r="I485" s="29"/>
      <c r="J485" s="28"/>
      <c r="K485" s="28"/>
      <c r="L485" s="28"/>
      <c r="M485" s="28"/>
      <c r="N485" s="28"/>
      <c r="O485" s="28"/>
      <c r="P485" s="4">
        <f>ROUND(SUM(P483:P484),5)</f>
        <v>50</v>
      </c>
      <c r="Q485" s="4">
        <f>Q484</f>
        <v>50</v>
      </c>
    </row>
    <row r="486" spans="1:17" ht="15.75" thickBot="1" x14ac:dyDescent="0.3">
      <c r="A486" s="28"/>
      <c r="B486" s="28"/>
      <c r="C486" s="28" t="s">
        <v>316</v>
      </c>
      <c r="D486" s="28"/>
      <c r="E486" s="28"/>
      <c r="F486" s="28"/>
      <c r="G486" s="28"/>
      <c r="H486" s="28"/>
      <c r="I486" s="29"/>
      <c r="J486" s="28"/>
      <c r="K486" s="28"/>
      <c r="L486" s="28"/>
      <c r="M486" s="28"/>
      <c r="N486" s="28"/>
      <c r="O486" s="28"/>
      <c r="P486" s="3">
        <f>P485</f>
        <v>50</v>
      </c>
      <c r="Q486" s="3">
        <f>Q485</f>
        <v>50</v>
      </c>
    </row>
    <row r="487" spans="1:17" x14ac:dyDescent="0.25">
      <c r="A487" s="28"/>
      <c r="B487" s="28" t="s">
        <v>338</v>
      </c>
      <c r="C487" s="28"/>
      <c r="D487" s="28"/>
      <c r="E487" s="28"/>
      <c r="F487" s="28"/>
      <c r="G487" s="28"/>
      <c r="H487" s="28"/>
      <c r="I487" s="29"/>
      <c r="J487" s="28"/>
      <c r="K487" s="28"/>
      <c r="L487" s="28"/>
      <c r="M487" s="28"/>
      <c r="N487" s="28"/>
      <c r="O487" s="28"/>
      <c r="P487" s="2">
        <f>P486</f>
        <v>50</v>
      </c>
      <c r="Q487" s="2">
        <f>Q486</f>
        <v>50</v>
      </c>
    </row>
    <row r="488" spans="1:17" x14ac:dyDescent="0.25">
      <c r="A488" s="1"/>
      <c r="B488" s="1" t="s">
        <v>342</v>
      </c>
      <c r="C488" s="1"/>
      <c r="D488" s="1"/>
      <c r="E488" s="1"/>
      <c r="F488" s="1"/>
      <c r="G488" s="1"/>
      <c r="H488" s="1"/>
      <c r="I488" s="22"/>
      <c r="J488" s="1"/>
      <c r="K488" s="1"/>
      <c r="L488" s="1"/>
      <c r="M488" s="1"/>
      <c r="N488" s="1"/>
      <c r="O488" s="1"/>
      <c r="P488" s="23"/>
      <c r="Q488" s="23"/>
    </row>
    <row r="489" spans="1:17" x14ac:dyDescent="0.25">
      <c r="A489" s="1"/>
      <c r="B489" s="1"/>
      <c r="C489" s="1" t="s">
        <v>343</v>
      </c>
      <c r="D489" s="1"/>
      <c r="E489" s="1"/>
      <c r="F489" s="1"/>
      <c r="G489" s="1"/>
      <c r="H489" s="1"/>
      <c r="I489" s="22"/>
      <c r="J489" s="1"/>
      <c r="K489" s="1"/>
      <c r="L489" s="1"/>
      <c r="M489" s="1"/>
      <c r="N489" s="1"/>
      <c r="O489" s="1"/>
      <c r="P489" s="23"/>
      <c r="Q489" s="23"/>
    </row>
    <row r="490" spans="1:17" x14ac:dyDescent="0.25">
      <c r="A490" s="24"/>
      <c r="B490" s="24"/>
      <c r="C490" s="24"/>
      <c r="D490" s="24"/>
      <c r="E490" s="24"/>
      <c r="F490" s="24"/>
      <c r="G490" s="24"/>
      <c r="H490" s="24" t="s">
        <v>470</v>
      </c>
      <c r="I490" s="25">
        <v>45391</v>
      </c>
      <c r="J490" s="24"/>
      <c r="K490" s="24" t="s">
        <v>523</v>
      </c>
      <c r="L490" s="24" t="s">
        <v>733</v>
      </c>
      <c r="M490" s="24" t="s">
        <v>736</v>
      </c>
      <c r="N490" s="26"/>
      <c r="O490" s="24" t="s">
        <v>38</v>
      </c>
      <c r="P490" s="30">
        <v>-51.89</v>
      </c>
      <c r="Q490" s="30">
        <f>ROUND(Q489+P490,5)</f>
        <v>-51.89</v>
      </c>
    </row>
    <row r="491" spans="1:17" ht="15.75" thickBot="1" x14ac:dyDescent="0.3">
      <c r="A491" s="24"/>
      <c r="B491" s="24"/>
      <c r="C491" s="24"/>
      <c r="D491" s="24"/>
      <c r="E491" s="24"/>
      <c r="F491" s="24"/>
      <c r="G491" s="24"/>
      <c r="H491" s="24" t="s">
        <v>470</v>
      </c>
      <c r="I491" s="25">
        <v>45399</v>
      </c>
      <c r="J491" s="24"/>
      <c r="K491" s="24" t="s">
        <v>598</v>
      </c>
      <c r="L491" s="24" t="s">
        <v>734</v>
      </c>
      <c r="M491" s="24" t="s">
        <v>736</v>
      </c>
      <c r="N491" s="26"/>
      <c r="O491" s="24" t="s">
        <v>38</v>
      </c>
      <c r="P491" s="27">
        <v>-7</v>
      </c>
      <c r="Q491" s="27">
        <f>ROUND(Q490+P491,5)</f>
        <v>-58.89</v>
      </c>
    </row>
    <row r="492" spans="1:17" x14ac:dyDescent="0.25">
      <c r="A492" s="28"/>
      <c r="B492" s="28"/>
      <c r="C492" s="28" t="s">
        <v>466</v>
      </c>
      <c r="D492" s="28"/>
      <c r="E492" s="28"/>
      <c r="F492" s="28"/>
      <c r="G492" s="28"/>
      <c r="H492" s="28"/>
      <c r="I492" s="29"/>
      <c r="J492" s="28"/>
      <c r="K492" s="28"/>
      <c r="L492" s="28"/>
      <c r="M492" s="28"/>
      <c r="N492" s="28"/>
      <c r="O492" s="28"/>
      <c r="P492" s="2">
        <f>ROUND(SUM(P489:P491),5)</f>
        <v>-58.89</v>
      </c>
      <c r="Q492" s="2">
        <f>Q491</f>
        <v>-58.89</v>
      </c>
    </row>
    <row r="493" spans="1:17" x14ac:dyDescent="0.25">
      <c r="A493" s="1"/>
      <c r="B493" s="1"/>
      <c r="C493" s="1" t="s">
        <v>344</v>
      </c>
      <c r="D493" s="1"/>
      <c r="E493" s="1"/>
      <c r="F493" s="1"/>
      <c r="G493" s="1"/>
      <c r="H493" s="1"/>
      <c r="I493" s="22"/>
      <c r="J493" s="1"/>
      <c r="K493" s="1"/>
      <c r="L493" s="1"/>
      <c r="M493" s="1"/>
      <c r="N493" s="1"/>
      <c r="O493" s="1"/>
      <c r="P493" s="23"/>
      <c r="Q493" s="23"/>
    </row>
    <row r="494" spans="1:17" x14ac:dyDescent="0.25">
      <c r="A494" s="24"/>
      <c r="B494" s="24"/>
      <c r="C494" s="24"/>
      <c r="D494" s="24"/>
      <c r="E494" s="24"/>
      <c r="F494" s="24"/>
      <c r="G494" s="24"/>
      <c r="H494" s="24" t="s">
        <v>470</v>
      </c>
      <c r="I494" s="25">
        <v>45391</v>
      </c>
      <c r="J494" s="24"/>
      <c r="K494" s="24" t="s">
        <v>523</v>
      </c>
      <c r="L494" s="24" t="s">
        <v>735</v>
      </c>
      <c r="M494" s="24" t="s">
        <v>736</v>
      </c>
      <c r="N494" s="26"/>
      <c r="O494" s="24" t="s">
        <v>38</v>
      </c>
      <c r="P494" s="30">
        <v>-19.97</v>
      </c>
      <c r="Q494" s="30">
        <f>ROUND(Q493+P494,5)</f>
        <v>-19.97</v>
      </c>
    </row>
    <row r="495" spans="1:17" ht="15.75" thickBot="1" x14ac:dyDescent="0.3">
      <c r="A495" s="24"/>
      <c r="B495" s="24"/>
      <c r="C495" s="24"/>
      <c r="D495" s="24"/>
      <c r="E495" s="24"/>
      <c r="F495" s="24"/>
      <c r="G495" s="24"/>
      <c r="H495" s="24" t="s">
        <v>472</v>
      </c>
      <c r="I495" s="25">
        <v>45412</v>
      </c>
      <c r="J495" s="24" t="s">
        <v>501</v>
      </c>
      <c r="K495" s="24" t="s">
        <v>549</v>
      </c>
      <c r="L495" s="24" t="s">
        <v>632</v>
      </c>
      <c r="M495" s="24" t="s">
        <v>736</v>
      </c>
      <c r="N495" s="26"/>
      <c r="O495" s="24" t="s">
        <v>10</v>
      </c>
      <c r="P495" s="27">
        <v>-80</v>
      </c>
      <c r="Q495" s="27">
        <f>ROUND(Q494+P495,5)</f>
        <v>-99.97</v>
      </c>
    </row>
    <row r="496" spans="1:17" x14ac:dyDescent="0.25">
      <c r="A496" s="28"/>
      <c r="B496" s="28"/>
      <c r="C496" s="28" t="s">
        <v>467</v>
      </c>
      <c r="D496" s="28"/>
      <c r="E496" s="28"/>
      <c r="F496" s="28"/>
      <c r="G496" s="28"/>
      <c r="H496" s="28"/>
      <c r="I496" s="29"/>
      <c r="J496" s="28"/>
      <c r="K496" s="28"/>
      <c r="L496" s="28"/>
      <c r="M496" s="28"/>
      <c r="N496" s="28"/>
      <c r="O496" s="28"/>
      <c r="P496" s="2">
        <f>ROUND(SUM(P493:P495),5)</f>
        <v>-99.97</v>
      </c>
      <c r="Q496" s="2">
        <f>Q495</f>
        <v>-99.97</v>
      </c>
    </row>
    <row r="497" spans="1:17" x14ac:dyDescent="0.25">
      <c r="A497" s="1"/>
      <c r="B497" s="1"/>
      <c r="C497" s="1" t="s">
        <v>345</v>
      </c>
      <c r="D497" s="1"/>
      <c r="E497" s="1"/>
      <c r="F497" s="1"/>
      <c r="G497" s="1"/>
      <c r="H497" s="1"/>
      <c r="I497" s="22"/>
      <c r="J497" s="1"/>
      <c r="K497" s="1"/>
      <c r="L497" s="1"/>
      <c r="M497" s="1"/>
      <c r="N497" s="1"/>
      <c r="O497" s="1"/>
      <c r="P497" s="23"/>
      <c r="Q497" s="23"/>
    </row>
    <row r="498" spans="1:17" x14ac:dyDescent="0.25">
      <c r="A498" s="1"/>
      <c r="B498" s="1"/>
      <c r="C498" s="1"/>
      <c r="D498" s="1" t="s">
        <v>346</v>
      </c>
      <c r="E498" s="1"/>
      <c r="F498" s="1"/>
      <c r="G498" s="1"/>
      <c r="H498" s="1"/>
      <c r="I498" s="22"/>
      <c r="J498" s="1"/>
      <c r="K498" s="1"/>
      <c r="L498" s="1"/>
      <c r="M498" s="1"/>
      <c r="N498" s="1"/>
      <c r="O498" s="1"/>
      <c r="P498" s="23"/>
      <c r="Q498" s="23"/>
    </row>
    <row r="499" spans="1:17" x14ac:dyDescent="0.25">
      <c r="A499" s="24"/>
      <c r="B499" s="24"/>
      <c r="C499" s="24"/>
      <c r="D499" s="24"/>
      <c r="E499" s="24"/>
      <c r="F499" s="24"/>
      <c r="G499" s="24"/>
      <c r="H499" s="24" t="s">
        <v>472</v>
      </c>
      <c r="I499" s="25">
        <v>45412</v>
      </c>
      <c r="J499" s="24" t="s">
        <v>501</v>
      </c>
      <c r="K499" s="24" t="s">
        <v>549</v>
      </c>
      <c r="L499" s="24" t="s">
        <v>632</v>
      </c>
      <c r="M499" s="24" t="s">
        <v>736</v>
      </c>
      <c r="N499" s="26"/>
      <c r="O499" s="24" t="s">
        <v>10</v>
      </c>
      <c r="P499" s="30">
        <v>0</v>
      </c>
      <c r="Q499" s="30">
        <f>ROUND(Q498+P499,5)</f>
        <v>0</v>
      </c>
    </row>
    <row r="500" spans="1:17" x14ac:dyDescent="0.25">
      <c r="A500" s="24"/>
      <c r="B500" s="24"/>
      <c r="C500" s="24"/>
      <c r="D500" s="24"/>
      <c r="E500" s="24"/>
      <c r="F500" s="24"/>
      <c r="G500" s="24"/>
      <c r="H500" s="24" t="s">
        <v>472</v>
      </c>
      <c r="I500" s="25">
        <v>45412</v>
      </c>
      <c r="J500" s="24" t="s">
        <v>501</v>
      </c>
      <c r="K500" s="24" t="s">
        <v>549</v>
      </c>
      <c r="L500" s="24" t="s">
        <v>632</v>
      </c>
      <c r="M500" s="24" t="s">
        <v>736</v>
      </c>
      <c r="N500" s="26"/>
      <c r="O500" s="24" t="s">
        <v>10</v>
      </c>
      <c r="P500" s="30">
        <v>0</v>
      </c>
      <c r="Q500" s="30">
        <f>ROUND(Q499+P500,5)</f>
        <v>0</v>
      </c>
    </row>
    <row r="501" spans="1:17" x14ac:dyDescent="0.25">
      <c r="A501" s="24"/>
      <c r="B501" s="24"/>
      <c r="C501" s="24"/>
      <c r="D501" s="24"/>
      <c r="E501" s="24"/>
      <c r="F501" s="24"/>
      <c r="G501" s="24"/>
      <c r="H501" s="24" t="s">
        <v>472</v>
      </c>
      <c r="I501" s="25">
        <v>45412</v>
      </c>
      <c r="J501" s="24" t="s">
        <v>488</v>
      </c>
      <c r="K501" s="24" t="s">
        <v>538</v>
      </c>
      <c r="L501" s="24" t="s">
        <v>632</v>
      </c>
      <c r="M501" s="24" t="s">
        <v>736</v>
      </c>
      <c r="N501" s="26"/>
      <c r="O501" s="24" t="s">
        <v>10</v>
      </c>
      <c r="P501" s="30">
        <v>0</v>
      </c>
      <c r="Q501" s="30">
        <f>ROUND(Q500+P501,5)</f>
        <v>0</v>
      </c>
    </row>
    <row r="502" spans="1:17" ht="15.75" thickBot="1" x14ac:dyDescent="0.3">
      <c r="A502" s="24"/>
      <c r="B502" s="24"/>
      <c r="C502" s="24"/>
      <c r="D502" s="24"/>
      <c r="E502" s="24"/>
      <c r="F502" s="24"/>
      <c r="G502" s="24"/>
      <c r="H502" s="24" t="s">
        <v>472</v>
      </c>
      <c r="I502" s="25">
        <v>45412</v>
      </c>
      <c r="J502" s="24" t="s">
        <v>488</v>
      </c>
      <c r="K502" s="24" t="s">
        <v>538</v>
      </c>
      <c r="L502" s="24" t="s">
        <v>632</v>
      </c>
      <c r="M502" s="24" t="s">
        <v>736</v>
      </c>
      <c r="N502" s="26"/>
      <c r="O502" s="24" t="s">
        <v>10</v>
      </c>
      <c r="P502" s="30">
        <v>0</v>
      </c>
      <c r="Q502" s="30">
        <f>ROUND(Q501+P502,5)</f>
        <v>0</v>
      </c>
    </row>
    <row r="503" spans="1:17" ht="15.75" thickBot="1" x14ac:dyDescent="0.3">
      <c r="A503" s="28"/>
      <c r="B503" s="28"/>
      <c r="C503" s="28"/>
      <c r="D503" s="28" t="s">
        <v>738</v>
      </c>
      <c r="E503" s="28"/>
      <c r="F503" s="28"/>
      <c r="G503" s="28"/>
      <c r="H503" s="28"/>
      <c r="I503" s="29"/>
      <c r="J503" s="28"/>
      <c r="K503" s="28"/>
      <c r="L503" s="28"/>
      <c r="M503" s="28"/>
      <c r="N503" s="28"/>
      <c r="O503" s="28"/>
      <c r="P503" s="3">
        <f>ROUND(SUM(P498:P502),5)</f>
        <v>0</v>
      </c>
      <c r="Q503" s="3">
        <f>Q502</f>
        <v>0</v>
      </c>
    </row>
    <row r="504" spans="1:17" x14ac:dyDescent="0.25">
      <c r="A504" s="28"/>
      <c r="B504" s="28"/>
      <c r="C504" s="28" t="s">
        <v>347</v>
      </c>
      <c r="D504" s="28"/>
      <c r="E504" s="28"/>
      <c r="F504" s="28"/>
      <c r="G504" s="28"/>
      <c r="H504" s="28"/>
      <c r="I504" s="29"/>
      <c r="J504" s="28"/>
      <c r="K504" s="28"/>
      <c r="L504" s="28"/>
      <c r="M504" s="28"/>
      <c r="N504" s="28"/>
      <c r="O504" s="28"/>
      <c r="P504" s="2">
        <f>P503</f>
        <v>0</v>
      </c>
      <c r="Q504" s="2">
        <f>Q503</f>
        <v>0</v>
      </c>
    </row>
    <row r="505" spans="1:17" x14ac:dyDescent="0.25">
      <c r="A505" s="1"/>
      <c r="B505" s="1"/>
      <c r="C505" s="1" t="s">
        <v>348</v>
      </c>
      <c r="D505" s="1"/>
      <c r="E505" s="1"/>
      <c r="F505" s="1"/>
      <c r="G505" s="1"/>
      <c r="H505" s="1"/>
      <c r="I505" s="22"/>
      <c r="J505" s="1"/>
      <c r="K505" s="1"/>
      <c r="L505" s="1"/>
      <c r="M505" s="1"/>
      <c r="N505" s="1"/>
      <c r="O505" s="1"/>
      <c r="P505" s="23"/>
      <c r="Q505" s="23"/>
    </row>
    <row r="506" spans="1:17" ht="15.75" thickBot="1" x14ac:dyDescent="0.3">
      <c r="A506" s="21"/>
      <c r="B506" s="21"/>
      <c r="C506" s="21"/>
      <c r="D506" s="21"/>
      <c r="E506" s="21"/>
      <c r="F506" s="21"/>
      <c r="G506" s="24"/>
      <c r="H506" s="24" t="s">
        <v>471</v>
      </c>
      <c r="I506" s="25">
        <v>45408</v>
      </c>
      <c r="J506" s="24"/>
      <c r="K506" s="24" t="s">
        <v>523</v>
      </c>
      <c r="L506" s="24" t="s">
        <v>741</v>
      </c>
      <c r="M506" s="24" t="s">
        <v>736</v>
      </c>
      <c r="N506" s="26"/>
      <c r="O506" s="24" t="s">
        <v>38</v>
      </c>
      <c r="P506" s="30">
        <v>22.95</v>
      </c>
      <c r="Q506" s="30">
        <f>ROUND(Q505+P506,5)</f>
        <v>22.95</v>
      </c>
    </row>
    <row r="507" spans="1:17" ht="15.75" thickBot="1" x14ac:dyDescent="0.3">
      <c r="A507" s="28"/>
      <c r="B507" s="28"/>
      <c r="C507" s="28" t="s">
        <v>739</v>
      </c>
      <c r="D507" s="28"/>
      <c r="E507" s="28"/>
      <c r="F507" s="28"/>
      <c r="G507" s="28"/>
      <c r="H507" s="28"/>
      <c r="I507" s="29"/>
      <c r="J507" s="28"/>
      <c r="K507" s="28"/>
      <c r="L507" s="28"/>
      <c r="M507" s="28"/>
      <c r="N507" s="28"/>
      <c r="O507" s="28"/>
      <c r="P507" s="4">
        <f>ROUND(SUM(P505:P506),5)</f>
        <v>22.95</v>
      </c>
      <c r="Q507" s="4">
        <f>Q506</f>
        <v>22.95</v>
      </c>
    </row>
    <row r="508" spans="1:17" ht="15.75" thickBot="1" x14ac:dyDescent="0.3">
      <c r="A508" s="28"/>
      <c r="B508" s="28" t="s">
        <v>349</v>
      </c>
      <c r="C508" s="28"/>
      <c r="D508" s="28"/>
      <c r="E508" s="28"/>
      <c r="F508" s="28"/>
      <c r="G508" s="28"/>
      <c r="H508" s="28"/>
      <c r="I508" s="29"/>
      <c r="J508" s="28"/>
      <c r="K508" s="28"/>
      <c r="L508" s="28"/>
      <c r="M508" s="28"/>
      <c r="N508" s="28"/>
      <c r="O508" s="28"/>
      <c r="P508" s="4">
        <f>ROUND(P492+P496+P504+P507,5)</f>
        <v>-135.91</v>
      </c>
      <c r="Q508" s="4">
        <f>ROUND(Q492+Q496+Q504+Q507,5)</f>
        <v>-135.91</v>
      </c>
    </row>
    <row r="509" spans="1:17" s="7" customFormat="1" ht="12" thickBot="1" x14ac:dyDescent="0.25">
      <c r="A509" s="5" t="s">
        <v>740</v>
      </c>
      <c r="B509" s="5"/>
      <c r="C509" s="5"/>
      <c r="D509" s="5"/>
      <c r="E509" s="5"/>
      <c r="F509" s="5"/>
      <c r="G509" s="5"/>
      <c r="H509" s="5"/>
      <c r="I509" s="31"/>
      <c r="J509" s="5"/>
      <c r="K509" s="5"/>
      <c r="L509" s="5"/>
      <c r="M509" s="5"/>
      <c r="N509" s="5"/>
      <c r="O509" s="5"/>
      <c r="P509" s="6">
        <f>ROUND(P4+P14+P71+P341+P354+P416+P421+P456+P476+P480+P487+P508,5)</f>
        <v>494411.05</v>
      </c>
      <c r="Q509" s="6">
        <f>ROUND(Q4+Q14+Q71+Q341+Q354+Q416+Q421+Q456+Q476+Q480+Q487+Q508,5)</f>
        <v>494411.05</v>
      </c>
    </row>
    <row r="510" spans="1:17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7:32 AM
&amp;"Arial,Bold"&amp;8 05/08/24
&amp;"Arial,Bold"&amp;8 Accrual Basis&amp;C&amp;"Arial,Bold"&amp;12 Nederland Fire Protection District
&amp;"Arial,Bold"&amp;14 Transaction Detail By Account
&amp;"Arial,Bold"&amp;10 April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3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3" r:id="rId4" name="FILTER"/>
      </mc:Fallback>
    </mc:AlternateContent>
    <mc:AlternateContent xmlns:mc="http://schemas.openxmlformats.org/markup-compatibility/2006">
      <mc:Choice Requires="x14">
        <control shapeId="13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3314" r:id="rId6" name="HEAD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0DAC0-D24B-4425-8407-CC18461F19D4}">
  <dimension ref="A1:AK64"/>
  <sheetViews>
    <sheetView workbookViewId="0">
      <selection sqref="A1:AK64"/>
    </sheetView>
  </sheetViews>
  <sheetFormatPr defaultRowHeight="12.75" x14ac:dyDescent="0.2"/>
  <cols>
    <col min="1" max="16384" width="9.140625" style="13"/>
  </cols>
  <sheetData>
    <row r="1" spans="1:37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</row>
    <row r="2" spans="1:37" x14ac:dyDescent="0.2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</row>
    <row r="3" spans="1:37" x14ac:dyDescent="0.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</row>
    <row r="4" spans="1:37" x14ac:dyDescent="0.2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</row>
    <row r="5" spans="1:37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</row>
    <row r="6" spans="1:37" x14ac:dyDescent="0.2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1:37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</row>
    <row r="8" spans="1:37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</row>
    <row r="9" spans="1:37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</row>
    <row r="10" spans="1:37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1:37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</row>
    <row r="12" spans="1:37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</row>
    <row r="13" spans="1:37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</row>
    <row r="14" spans="1:37" x14ac:dyDescent="0.2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</row>
    <row r="15" spans="1:37" x14ac:dyDescent="0.2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</row>
    <row r="16" spans="1:37" x14ac:dyDescent="0.2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</row>
    <row r="17" spans="1:37" x14ac:dyDescent="0.2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</row>
    <row r="18" spans="1:37" x14ac:dyDescent="0.2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</row>
    <row r="19" spans="1:37" x14ac:dyDescent="0.2">
      <c r="A19" s="33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</row>
    <row r="20" spans="1:37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</row>
    <row r="21" spans="1:37" x14ac:dyDescent="0.2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</row>
    <row r="22" spans="1:37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</row>
    <row r="23" spans="1:37" x14ac:dyDescent="0.2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</row>
    <row r="24" spans="1:37" x14ac:dyDescent="0.2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</row>
    <row r="25" spans="1:37" x14ac:dyDescent="0.2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</row>
    <row r="26" spans="1:37" x14ac:dyDescent="0.2">
      <c r="A26" s="33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</row>
    <row r="27" spans="1:37" x14ac:dyDescent="0.2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</row>
    <row r="28" spans="1:37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</row>
    <row r="29" spans="1:37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</row>
    <row r="30" spans="1:37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</row>
    <row r="31" spans="1:37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</row>
    <row r="32" spans="1:37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</row>
    <row r="33" spans="1:37" x14ac:dyDescent="0.2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</row>
    <row r="35" spans="1:37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</row>
    <row r="36" spans="1:37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</row>
    <row r="37" spans="1:37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</row>
    <row r="38" spans="1:37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</row>
    <row r="39" spans="1:37" x14ac:dyDescent="0.2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</row>
    <row r="40" spans="1:37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</row>
    <row r="41" spans="1:37" x14ac:dyDescent="0.2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</row>
    <row r="42" spans="1:37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</row>
    <row r="43" spans="1:37" x14ac:dyDescent="0.2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</row>
    <row r="44" spans="1:37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</row>
    <row r="45" spans="1:37" x14ac:dyDescent="0.2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</row>
    <row r="46" spans="1:37" x14ac:dyDescent="0.2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</row>
    <row r="47" spans="1:37" x14ac:dyDescent="0.2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</row>
    <row r="48" spans="1:37" x14ac:dyDescent="0.2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</row>
    <row r="49" spans="1:37" x14ac:dyDescent="0.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</row>
    <row r="50" spans="1:37" x14ac:dyDescent="0.2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</row>
    <row r="51" spans="1:37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</row>
    <row r="52" spans="1:37" x14ac:dyDescent="0.2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</row>
    <row r="53" spans="1:37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</row>
    <row r="54" spans="1:37" x14ac:dyDescent="0.2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</row>
    <row r="55" spans="1:37" x14ac:dyDescent="0.2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</row>
    <row r="56" spans="1:37" x14ac:dyDescent="0.2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</row>
    <row r="57" spans="1:37" x14ac:dyDescent="0.2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</row>
    <row r="58" spans="1:37" x14ac:dyDescent="0.2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</row>
    <row r="59" spans="1:37" x14ac:dyDescent="0.2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</row>
    <row r="60" spans="1:37" x14ac:dyDescent="0.2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</row>
    <row r="61" spans="1:37" x14ac:dyDescent="0.2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</row>
    <row r="62" spans="1:37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</row>
    <row r="63" spans="1:37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</row>
    <row r="64" spans="1:37" x14ac:dyDescent="0.2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</row>
  </sheetData>
  <mergeCells count="1">
    <mergeCell ref="A1:AK64"/>
  </mergeCells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52B9-5518-48C6-B05E-93B5A9E6D20B}">
  <sheetPr codeName="Sheet5"/>
  <dimension ref="A1:M303"/>
  <sheetViews>
    <sheetView tabSelected="1" workbookViewId="0">
      <pane xSplit="9" ySplit="2" topLeftCell="J3" activePane="bottomRight" state="frozenSplit"/>
      <selection pane="topRight" activeCell="J1" sqref="J1"/>
      <selection pane="bottomLeft" activeCell="A3" sqref="A3"/>
      <selection pane="bottomRight" activeCell="N24" sqref="N24"/>
    </sheetView>
  </sheetViews>
  <sheetFormatPr defaultRowHeight="15" x14ac:dyDescent="0.25"/>
  <cols>
    <col min="1" max="8" width="3" style="37" customWidth="1"/>
    <col min="9" max="9" width="31.28515625" style="37" customWidth="1"/>
    <col min="10" max="10" width="10.140625" style="38" bestFit="1" customWidth="1"/>
    <col min="11" max="11" width="10" style="38" bestFit="1" customWidth="1"/>
    <col min="12" max="12" width="12" style="38" bestFit="1" customWidth="1"/>
    <col min="13" max="13" width="10.28515625" style="38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34"/>
      <c r="K1" s="34"/>
      <c r="L1" s="34"/>
      <c r="M1" s="34"/>
    </row>
    <row r="2" spans="1:13" s="11" customFormat="1" ht="16.5" thickTop="1" thickBot="1" x14ac:dyDescent="0.3">
      <c r="A2" s="9"/>
      <c r="B2" s="9"/>
      <c r="C2" s="9"/>
      <c r="D2" s="9"/>
      <c r="E2" s="9"/>
      <c r="F2" s="9"/>
      <c r="G2" s="9"/>
      <c r="H2" s="9"/>
      <c r="I2" s="9"/>
      <c r="J2" s="20" t="s">
        <v>742</v>
      </c>
      <c r="K2" s="20" t="s">
        <v>72</v>
      </c>
      <c r="L2" s="20" t="s">
        <v>73</v>
      </c>
      <c r="M2" s="20" t="s">
        <v>74</v>
      </c>
    </row>
    <row r="3" spans="1:13" ht="15.75" thickTop="1" x14ac:dyDescent="0.25">
      <c r="A3" s="1"/>
      <c r="B3" s="1" t="s">
        <v>75</v>
      </c>
      <c r="C3" s="1"/>
      <c r="D3" s="1"/>
      <c r="E3" s="1"/>
      <c r="F3" s="1"/>
      <c r="G3" s="1"/>
      <c r="H3" s="1"/>
      <c r="I3" s="1"/>
      <c r="J3" s="2"/>
      <c r="K3" s="2"/>
      <c r="L3" s="2"/>
      <c r="M3" s="15"/>
    </row>
    <row r="4" spans="1:13" x14ac:dyDescent="0.25">
      <c r="A4" s="1"/>
      <c r="B4" s="1"/>
      <c r="C4" s="1"/>
      <c r="D4" s="1" t="s">
        <v>76</v>
      </c>
      <c r="E4" s="1"/>
      <c r="F4" s="1"/>
      <c r="G4" s="1"/>
      <c r="H4" s="1"/>
      <c r="I4" s="1"/>
      <c r="J4" s="2"/>
      <c r="K4" s="2"/>
      <c r="L4" s="2"/>
      <c r="M4" s="15"/>
    </row>
    <row r="5" spans="1:13" x14ac:dyDescent="0.25">
      <c r="A5" s="1"/>
      <c r="B5" s="1"/>
      <c r="C5" s="1"/>
      <c r="D5" s="1"/>
      <c r="E5" s="1" t="s">
        <v>77</v>
      </c>
      <c r="F5" s="1"/>
      <c r="G5" s="1"/>
      <c r="H5" s="1"/>
      <c r="I5" s="1"/>
      <c r="J5" s="2">
        <v>0</v>
      </c>
      <c r="K5" s="2">
        <v>0</v>
      </c>
      <c r="L5" s="2">
        <f>ROUND((J5-K5),5)</f>
        <v>0</v>
      </c>
      <c r="M5" s="15">
        <f>ROUND(IF(K5=0, IF(J5=0, 0, 1), J5/K5),5)</f>
        <v>0</v>
      </c>
    </row>
    <row r="6" spans="1:13" x14ac:dyDescent="0.25">
      <c r="A6" s="1"/>
      <c r="B6" s="1"/>
      <c r="C6" s="1"/>
      <c r="D6" s="1"/>
      <c r="E6" s="1" t="s">
        <v>78</v>
      </c>
      <c r="F6" s="1"/>
      <c r="G6" s="1"/>
      <c r="H6" s="1"/>
      <c r="I6" s="1"/>
      <c r="J6" s="2">
        <v>0</v>
      </c>
      <c r="K6" s="2">
        <v>0</v>
      </c>
      <c r="L6" s="2">
        <f>ROUND((J6-K6),5)</f>
        <v>0</v>
      </c>
      <c r="M6" s="15">
        <f>ROUND(IF(K6=0, IF(J6=0, 0, 1), J6/K6),5)</f>
        <v>0</v>
      </c>
    </row>
    <row r="7" spans="1:13" x14ac:dyDescent="0.25">
      <c r="A7" s="1"/>
      <c r="B7" s="1"/>
      <c r="C7" s="1"/>
      <c r="D7" s="1"/>
      <c r="E7" s="1" t="s">
        <v>79</v>
      </c>
      <c r="F7" s="1"/>
      <c r="G7" s="1"/>
      <c r="H7" s="1"/>
      <c r="I7" s="1"/>
      <c r="J7" s="2">
        <v>2000</v>
      </c>
      <c r="K7" s="2">
        <v>0</v>
      </c>
      <c r="L7" s="2">
        <f>ROUND((J7-K7),5)</f>
        <v>2000</v>
      </c>
      <c r="M7" s="15">
        <f>ROUND(IF(K7=0, IF(J7=0, 0, 1), J7/K7),5)</f>
        <v>1</v>
      </c>
    </row>
    <row r="8" spans="1:13" x14ac:dyDescent="0.25">
      <c r="A8" s="1"/>
      <c r="B8" s="1"/>
      <c r="C8" s="1"/>
      <c r="D8" s="1"/>
      <c r="E8" s="1" t="s">
        <v>80</v>
      </c>
      <c r="F8" s="1"/>
      <c r="G8" s="1"/>
      <c r="H8" s="1"/>
      <c r="I8" s="1"/>
      <c r="J8" s="2">
        <v>2500</v>
      </c>
      <c r="K8" s="2">
        <v>0</v>
      </c>
      <c r="L8" s="2">
        <f>ROUND((J8-K8),5)</f>
        <v>2500</v>
      </c>
      <c r="M8" s="15">
        <f>ROUND(IF(K8=0, IF(J8=0, 0, 1), J8/K8),5)</f>
        <v>1</v>
      </c>
    </row>
    <row r="9" spans="1:13" x14ac:dyDescent="0.25">
      <c r="A9" s="1"/>
      <c r="B9" s="1"/>
      <c r="C9" s="1"/>
      <c r="D9" s="1"/>
      <c r="E9" s="1" t="s">
        <v>81</v>
      </c>
      <c r="F9" s="1"/>
      <c r="G9" s="1"/>
      <c r="H9" s="1"/>
      <c r="I9" s="1"/>
      <c r="J9" s="2">
        <v>0</v>
      </c>
      <c r="K9" s="2">
        <v>26637</v>
      </c>
      <c r="L9" s="2">
        <f>ROUND((J9-K9),5)</f>
        <v>-26637</v>
      </c>
      <c r="M9" s="15">
        <f>ROUND(IF(K9=0, IF(J9=0, 0, 1), J9/K9),5)</f>
        <v>0</v>
      </c>
    </row>
    <row r="10" spans="1:13" x14ac:dyDescent="0.25">
      <c r="A10" s="1"/>
      <c r="B10" s="1"/>
      <c r="C10" s="1"/>
      <c r="D10" s="1"/>
      <c r="E10" s="1" t="s">
        <v>82</v>
      </c>
      <c r="F10" s="1"/>
      <c r="G10" s="1"/>
      <c r="H10" s="1"/>
      <c r="I10" s="1"/>
      <c r="J10" s="2">
        <v>2105</v>
      </c>
      <c r="K10" s="2">
        <v>500</v>
      </c>
      <c r="L10" s="2">
        <f>ROUND((J10-K10),5)</f>
        <v>1605</v>
      </c>
      <c r="M10" s="15">
        <f>ROUND(IF(K10=0, IF(J10=0, 0, 1), J10/K10),5)</f>
        <v>4.21</v>
      </c>
    </row>
    <row r="11" spans="1:13" x14ac:dyDescent="0.25">
      <c r="A11" s="1"/>
      <c r="B11" s="1"/>
      <c r="C11" s="1"/>
      <c r="D11" s="1"/>
      <c r="E11" s="1" t="s">
        <v>83</v>
      </c>
      <c r="F11" s="1"/>
      <c r="G11" s="1"/>
      <c r="H11" s="1"/>
      <c r="I11" s="1"/>
      <c r="J11" s="2">
        <v>13214.07</v>
      </c>
      <c r="K11" s="2">
        <v>150</v>
      </c>
      <c r="L11" s="2">
        <f>ROUND((J11-K11),5)</f>
        <v>13064.07</v>
      </c>
      <c r="M11" s="15">
        <f>ROUND(IF(K11=0, IF(J11=0, 0, 1), J11/K11),5)</f>
        <v>88.093800000000002</v>
      </c>
    </row>
    <row r="12" spans="1:13" x14ac:dyDescent="0.25">
      <c r="A12" s="1"/>
      <c r="B12" s="1"/>
      <c r="C12" s="1"/>
      <c r="D12" s="1"/>
      <c r="E12" s="1" t="s">
        <v>84</v>
      </c>
      <c r="F12" s="1"/>
      <c r="G12" s="1"/>
      <c r="H12" s="1"/>
      <c r="I12" s="1"/>
      <c r="J12" s="2"/>
      <c r="K12" s="2"/>
      <c r="L12" s="2"/>
      <c r="M12" s="15"/>
    </row>
    <row r="13" spans="1:13" x14ac:dyDescent="0.25">
      <c r="A13" s="1"/>
      <c r="B13" s="1"/>
      <c r="C13" s="1"/>
      <c r="D13" s="1"/>
      <c r="E13" s="1"/>
      <c r="F13" s="1" t="s">
        <v>85</v>
      </c>
      <c r="G13" s="1"/>
      <c r="H13" s="1"/>
      <c r="I13" s="1"/>
      <c r="J13" s="2">
        <v>-315.58999999999997</v>
      </c>
      <c r="K13" s="2">
        <v>0</v>
      </c>
      <c r="L13" s="2">
        <f>ROUND((J13-K13),5)</f>
        <v>-315.58999999999997</v>
      </c>
      <c r="M13" s="15">
        <f>ROUND(IF(K13=0, IF(J13=0, 0, 1), J13/K13),5)</f>
        <v>1</v>
      </c>
    </row>
    <row r="14" spans="1:13" x14ac:dyDescent="0.25">
      <c r="A14" s="1"/>
      <c r="B14" s="1"/>
      <c r="C14" s="1"/>
      <c r="D14" s="1"/>
      <c r="E14" s="1"/>
      <c r="F14" s="1" t="s">
        <v>86</v>
      </c>
      <c r="G14" s="1"/>
      <c r="H14" s="1"/>
      <c r="I14" s="1"/>
      <c r="J14" s="2">
        <v>1855.57</v>
      </c>
      <c r="K14" s="2">
        <v>0</v>
      </c>
      <c r="L14" s="2">
        <f>ROUND((J14-K14),5)</f>
        <v>1855.57</v>
      </c>
      <c r="M14" s="15">
        <f>ROUND(IF(K14=0, IF(J14=0, 0, 1), J14/K14),5)</f>
        <v>1</v>
      </c>
    </row>
    <row r="15" spans="1:13" x14ac:dyDescent="0.25">
      <c r="A15" s="1"/>
      <c r="B15" s="1"/>
      <c r="C15" s="1"/>
      <c r="D15" s="1"/>
      <c r="E15" s="1"/>
      <c r="F15" s="1" t="s">
        <v>87</v>
      </c>
      <c r="G15" s="1"/>
      <c r="H15" s="1"/>
      <c r="I15" s="1"/>
      <c r="J15" s="2">
        <v>0</v>
      </c>
      <c r="K15" s="2">
        <v>9159.65</v>
      </c>
      <c r="L15" s="2">
        <f>ROUND((J15-K15),5)</f>
        <v>-9159.65</v>
      </c>
      <c r="M15" s="15">
        <f>ROUND(IF(K15=0, IF(J15=0, 0, 1), J15/K15),5)</f>
        <v>0</v>
      </c>
    </row>
    <row r="16" spans="1:13" x14ac:dyDescent="0.25">
      <c r="A16" s="1"/>
      <c r="B16" s="1"/>
      <c r="C16" s="1"/>
      <c r="D16" s="1"/>
      <c r="E16" s="1"/>
      <c r="F16" s="1" t="s">
        <v>88</v>
      </c>
      <c r="G16" s="1"/>
      <c r="H16" s="1"/>
      <c r="I16" s="1"/>
      <c r="J16" s="2">
        <v>0</v>
      </c>
      <c r="K16" s="2">
        <v>0</v>
      </c>
      <c r="L16" s="2">
        <f>ROUND((J16-K16),5)</f>
        <v>0</v>
      </c>
      <c r="M16" s="15">
        <f>ROUND(IF(K16=0, IF(J16=0, 0, 1), J16/K16),5)</f>
        <v>0</v>
      </c>
    </row>
    <row r="17" spans="1:13" x14ac:dyDescent="0.25">
      <c r="A17" s="1"/>
      <c r="B17" s="1"/>
      <c r="C17" s="1"/>
      <c r="D17" s="1"/>
      <c r="E17" s="1"/>
      <c r="F17" s="1" t="s">
        <v>89</v>
      </c>
      <c r="G17" s="1"/>
      <c r="H17" s="1"/>
      <c r="I17" s="1"/>
      <c r="J17" s="2">
        <v>0</v>
      </c>
      <c r="K17" s="2">
        <v>183193</v>
      </c>
      <c r="L17" s="2">
        <f>ROUND((J17-K17),5)</f>
        <v>-183193</v>
      </c>
      <c r="M17" s="15">
        <f>ROUND(IF(K17=0, IF(J17=0, 0, 1), J17/K17),5)</f>
        <v>0</v>
      </c>
    </row>
    <row r="18" spans="1:13" x14ac:dyDescent="0.25">
      <c r="A18" s="1"/>
      <c r="B18" s="1"/>
      <c r="C18" s="1"/>
      <c r="D18" s="1"/>
      <c r="E18" s="1"/>
      <c r="F18" s="1" t="s">
        <v>90</v>
      </c>
      <c r="G18" s="1"/>
      <c r="H18" s="1"/>
      <c r="I18" s="1"/>
      <c r="J18" s="2">
        <v>982056.36</v>
      </c>
      <c r="K18" s="2">
        <v>1308638</v>
      </c>
      <c r="L18" s="2">
        <f>ROUND((J18-K18),5)</f>
        <v>-326581.64</v>
      </c>
      <c r="M18" s="15">
        <f>ROUND(IF(K18=0, IF(J18=0, 0, 1), J18/K18),5)</f>
        <v>0.75044</v>
      </c>
    </row>
    <row r="19" spans="1:13" x14ac:dyDescent="0.25">
      <c r="A19" s="1"/>
      <c r="B19" s="1"/>
      <c r="C19" s="1"/>
      <c r="D19" s="1"/>
      <c r="E19" s="1"/>
      <c r="F19" s="1" t="s">
        <v>91</v>
      </c>
      <c r="G19" s="1"/>
      <c r="H19" s="1"/>
      <c r="I19" s="1"/>
      <c r="J19" s="2">
        <v>21068.84</v>
      </c>
      <c r="K19" s="2">
        <v>65431</v>
      </c>
      <c r="L19" s="2">
        <f>ROUND((J19-K19),5)</f>
        <v>-44362.16</v>
      </c>
      <c r="M19" s="15">
        <f>ROUND(IF(K19=0, IF(J19=0, 0, 1), J19/K19),5)</f>
        <v>0.32200000000000001</v>
      </c>
    </row>
    <row r="20" spans="1:13" x14ac:dyDescent="0.25">
      <c r="A20" s="1"/>
      <c r="B20" s="1"/>
      <c r="C20" s="1"/>
      <c r="D20" s="1"/>
      <c r="E20" s="1"/>
      <c r="F20" s="1" t="s">
        <v>92</v>
      </c>
      <c r="G20" s="1"/>
      <c r="H20" s="1"/>
      <c r="I20" s="1"/>
      <c r="J20" s="2">
        <v>8.99</v>
      </c>
      <c r="K20" s="2">
        <v>45798</v>
      </c>
      <c r="L20" s="2">
        <f>ROUND((J20-K20),5)</f>
        <v>-45789.01</v>
      </c>
      <c r="M20" s="15">
        <f>ROUND(IF(K20=0, IF(J20=0, 0, 1), J20/K20),5)</f>
        <v>2.0000000000000001E-4</v>
      </c>
    </row>
    <row r="21" spans="1:13" x14ac:dyDescent="0.25">
      <c r="A21" s="1"/>
      <c r="B21" s="1"/>
      <c r="C21" s="1"/>
      <c r="D21" s="1"/>
      <c r="E21" s="1"/>
      <c r="F21" s="1" t="s">
        <v>93</v>
      </c>
      <c r="G21" s="1"/>
      <c r="H21" s="1"/>
      <c r="I21" s="1"/>
      <c r="J21" s="2">
        <v>0</v>
      </c>
      <c r="K21" s="2">
        <v>2289</v>
      </c>
      <c r="L21" s="2">
        <f>ROUND((J21-K21),5)</f>
        <v>-2289</v>
      </c>
      <c r="M21" s="15">
        <f>ROUND(IF(K21=0, IF(J21=0, 0, 1), J21/K21),5)</f>
        <v>0</v>
      </c>
    </row>
    <row r="22" spans="1:13" x14ac:dyDescent="0.25">
      <c r="A22" s="1"/>
      <c r="B22" s="1"/>
      <c r="C22" s="1"/>
      <c r="D22" s="1"/>
      <c r="E22" s="1"/>
      <c r="F22" s="1" t="s">
        <v>94</v>
      </c>
      <c r="G22" s="1"/>
      <c r="H22" s="1"/>
      <c r="I22" s="1"/>
      <c r="J22" s="2">
        <v>164.73</v>
      </c>
      <c r="K22" s="2">
        <v>0</v>
      </c>
      <c r="L22" s="2">
        <f>ROUND((J22-K22),5)</f>
        <v>164.73</v>
      </c>
      <c r="M22" s="15">
        <f>ROUND(IF(K22=0, IF(J22=0, 0, 1), J22/K22),5)</f>
        <v>1</v>
      </c>
    </row>
    <row r="23" spans="1:13" x14ac:dyDescent="0.25">
      <c r="A23" s="1"/>
      <c r="B23" s="1"/>
      <c r="C23" s="1"/>
      <c r="D23" s="1"/>
      <c r="E23" s="1"/>
      <c r="F23" s="1" t="s">
        <v>95</v>
      </c>
      <c r="G23" s="1"/>
      <c r="H23" s="1"/>
      <c r="I23" s="1"/>
      <c r="J23" s="2">
        <v>53.46</v>
      </c>
      <c r="K23" s="2">
        <v>0</v>
      </c>
      <c r="L23" s="2">
        <f>ROUND((J23-K23),5)</f>
        <v>53.46</v>
      </c>
      <c r="M23" s="15">
        <f>ROUND(IF(K23=0, IF(J23=0, 0, 1), J23/K23),5)</f>
        <v>1</v>
      </c>
    </row>
    <row r="24" spans="1:13" x14ac:dyDescent="0.25">
      <c r="A24" s="1"/>
      <c r="B24" s="1"/>
      <c r="C24" s="1"/>
      <c r="D24" s="1"/>
      <c r="E24" s="1"/>
      <c r="F24" s="1" t="s">
        <v>96</v>
      </c>
      <c r="G24" s="1"/>
      <c r="H24" s="1"/>
      <c r="I24" s="1"/>
      <c r="J24" s="2">
        <v>6.36</v>
      </c>
      <c r="K24" s="2">
        <v>0</v>
      </c>
      <c r="L24" s="2">
        <f>ROUND((J24-K24),5)</f>
        <v>6.36</v>
      </c>
      <c r="M24" s="15">
        <f>ROUND(IF(K24=0, IF(J24=0, 0, 1), J24/K24),5)</f>
        <v>1</v>
      </c>
    </row>
    <row r="25" spans="1:13" x14ac:dyDescent="0.25">
      <c r="A25" s="1"/>
      <c r="B25" s="1"/>
      <c r="C25" s="1"/>
      <c r="D25" s="1"/>
      <c r="E25" s="1"/>
      <c r="F25" s="1" t="s">
        <v>97</v>
      </c>
      <c r="G25" s="1"/>
      <c r="H25" s="1"/>
      <c r="I25" s="1"/>
      <c r="J25" s="2">
        <v>5184.3100000000004</v>
      </c>
      <c r="K25" s="2">
        <v>7869</v>
      </c>
      <c r="L25" s="2">
        <f>ROUND((J25-K25),5)</f>
        <v>-2684.69</v>
      </c>
      <c r="M25" s="15">
        <f>ROUND(IF(K25=0, IF(J25=0, 0, 1), J25/K25),5)</f>
        <v>0.65883000000000003</v>
      </c>
    </row>
    <row r="26" spans="1:13" x14ac:dyDescent="0.25">
      <c r="A26" s="1"/>
      <c r="B26" s="1"/>
      <c r="C26" s="1"/>
      <c r="D26" s="1"/>
      <c r="E26" s="1"/>
      <c r="F26" s="1" t="s">
        <v>98</v>
      </c>
      <c r="G26" s="1"/>
      <c r="H26" s="1"/>
      <c r="I26" s="1"/>
      <c r="J26" s="2">
        <v>86930.93</v>
      </c>
      <c r="K26" s="2">
        <v>86292.64</v>
      </c>
      <c r="L26" s="2">
        <f>ROUND((J26-K26),5)</f>
        <v>638.29</v>
      </c>
      <c r="M26" s="15">
        <f>ROUND(IF(K26=0, IF(J26=0, 0, 1), J26/K26),5)</f>
        <v>1.0074000000000001</v>
      </c>
    </row>
    <row r="27" spans="1:13" x14ac:dyDescent="0.25">
      <c r="A27" s="1"/>
      <c r="B27" s="1"/>
      <c r="C27" s="1"/>
      <c r="D27" s="1"/>
      <c r="E27" s="1"/>
      <c r="F27" s="1" t="s">
        <v>99</v>
      </c>
      <c r="G27" s="1"/>
      <c r="H27" s="1"/>
      <c r="I27" s="1"/>
      <c r="J27" s="2">
        <v>-37067.42</v>
      </c>
      <c r="K27" s="2">
        <v>0</v>
      </c>
      <c r="L27" s="2">
        <f>ROUND((J27-K27),5)</f>
        <v>-37067.42</v>
      </c>
      <c r="M27" s="15">
        <f>ROUND(IF(K27=0, IF(J27=0, 0, 1), J27/K27),5)</f>
        <v>1</v>
      </c>
    </row>
    <row r="28" spans="1:13" x14ac:dyDescent="0.25">
      <c r="A28" s="1"/>
      <c r="B28" s="1"/>
      <c r="C28" s="1"/>
      <c r="D28" s="1"/>
      <c r="E28" s="1"/>
      <c r="F28" s="1" t="s">
        <v>100</v>
      </c>
      <c r="G28" s="1"/>
      <c r="H28" s="1"/>
      <c r="I28" s="1"/>
      <c r="J28" s="2">
        <v>16.940000000000001</v>
      </c>
      <c r="K28" s="2">
        <v>0</v>
      </c>
      <c r="L28" s="2">
        <f>ROUND((J28-K28),5)</f>
        <v>16.940000000000001</v>
      </c>
      <c r="M28" s="15">
        <f>ROUND(IF(K28=0, IF(J28=0, 0, 1), J28/K28),5)</f>
        <v>1</v>
      </c>
    </row>
    <row r="29" spans="1:13" x14ac:dyDescent="0.25">
      <c r="A29" s="1"/>
      <c r="B29" s="1"/>
      <c r="C29" s="1"/>
      <c r="D29" s="1"/>
      <c r="E29" s="1"/>
      <c r="F29" s="1" t="s">
        <v>101</v>
      </c>
      <c r="G29" s="1"/>
      <c r="H29" s="1"/>
      <c r="I29" s="1"/>
      <c r="J29" s="2">
        <v>-3498.77</v>
      </c>
      <c r="K29" s="2">
        <v>0</v>
      </c>
      <c r="L29" s="2">
        <f>ROUND((J29-K29),5)</f>
        <v>-3498.77</v>
      </c>
      <c r="M29" s="15">
        <f>ROUND(IF(K29=0, IF(J29=0, 0, 1), J29/K29),5)</f>
        <v>1</v>
      </c>
    </row>
    <row r="30" spans="1:13" x14ac:dyDescent="0.25">
      <c r="A30" s="1"/>
      <c r="B30" s="1"/>
      <c r="C30" s="1"/>
      <c r="D30" s="1"/>
      <c r="E30" s="1"/>
      <c r="F30" s="1" t="s">
        <v>102</v>
      </c>
      <c r="G30" s="1"/>
      <c r="H30" s="1"/>
      <c r="I30" s="1"/>
      <c r="J30" s="2">
        <v>0</v>
      </c>
      <c r="K30" s="2">
        <v>0</v>
      </c>
      <c r="L30" s="2">
        <f>ROUND((J30-K30),5)</f>
        <v>0</v>
      </c>
      <c r="M30" s="15">
        <f>ROUND(IF(K30=0, IF(J30=0, 0, 1), J30/K30),5)</f>
        <v>0</v>
      </c>
    </row>
    <row r="31" spans="1:13" x14ac:dyDescent="0.25">
      <c r="A31" s="1"/>
      <c r="B31" s="1"/>
      <c r="C31" s="1"/>
      <c r="D31" s="1"/>
      <c r="E31" s="1"/>
      <c r="F31" s="1" t="s">
        <v>103</v>
      </c>
      <c r="G31" s="1"/>
      <c r="H31" s="1"/>
      <c r="I31" s="1"/>
      <c r="J31" s="2">
        <v>0</v>
      </c>
      <c r="K31" s="2">
        <v>0</v>
      </c>
      <c r="L31" s="2">
        <f>ROUND((J31-K31),5)</f>
        <v>0</v>
      </c>
      <c r="M31" s="15">
        <f>ROUND(IF(K31=0, IF(J31=0, 0, 1), J31/K31),5)</f>
        <v>0</v>
      </c>
    </row>
    <row r="32" spans="1:13" x14ac:dyDescent="0.25">
      <c r="A32" s="1"/>
      <c r="B32" s="1"/>
      <c r="C32" s="1"/>
      <c r="D32" s="1"/>
      <c r="E32" s="1"/>
      <c r="F32" s="1" t="s">
        <v>104</v>
      </c>
      <c r="G32" s="1"/>
      <c r="H32" s="1"/>
      <c r="I32" s="1"/>
      <c r="J32" s="2">
        <v>0</v>
      </c>
      <c r="K32" s="2">
        <v>0</v>
      </c>
      <c r="L32" s="2">
        <f>ROUND((J32-K32),5)</f>
        <v>0</v>
      </c>
      <c r="M32" s="15">
        <f>ROUND(IF(K32=0, IF(J32=0, 0, 1), J32/K32),5)</f>
        <v>0</v>
      </c>
    </row>
    <row r="33" spans="1:13" ht="15.75" thickBot="1" x14ac:dyDescent="0.3">
      <c r="A33" s="1"/>
      <c r="B33" s="1"/>
      <c r="C33" s="1"/>
      <c r="D33" s="1"/>
      <c r="E33" s="1"/>
      <c r="F33" s="1" t="s">
        <v>105</v>
      </c>
      <c r="G33" s="1"/>
      <c r="H33" s="1"/>
      <c r="I33" s="1"/>
      <c r="J33" s="35">
        <v>171874.3</v>
      </c>
      <c r="K33" s="35">
        <v>0</v>
      </c>
      <c r="L33" s="35">
        <f>ROUND((J33-K33),5)</f>
        <v>171874.3</v>
      </c>
      <c r="M33" s="36">
        <f>ROUND(IF(K33=0, IF(J33=0, 0, 1), J33/K33),5)</f>
        <v>1</v>
      </c>
    </row>
    <row r="34" spans="1:13" ht="15.75" thickBot="1" x14ac:dyDescent="0.3">
      <c r="A34" s="1"/>
      <c r="B34" s="1"/>
      <c r="C34" s="1"/>
      <c r="D34" s="1"/>
      <c r="E34" s="1" t="s">
        <v>106</v>
      </c>
      <c r="F34" s="1"/>
      <c r="G34" s="1"/>
      <c r="H34" s="1"/>
      <c r="I34" s="1"/>
      <c r="J34" s="3">
        <f>ROUND(SUM(J12:J33),5)</f>
        <v>1228339.01</v>
      </c>
      <c r="K34" s="3">
        <f>ROUND(SUM(K12:K33),5)</f>
        <v>1708670.29</v>
      </c>
      <c r="L34" s="3">
        <f>ROUND((J34-K34),5)</f>
        <v>-480331.28</v>
      </c>
      <c r="M34" s="16">
        <f>ROUND(IF(K34=0, IF(J34=0, 0, 1), J34/K34),5)</f>
        <v>0.71889000000000003</v>
      </c>
    </row>
    <row r="35" spans="1:13" x14ac:dyDescent="0.25">
      <c r="A35" s="1"/>
      <c r="B35" s="1"/>
      <c r="C35" s="1"/>
      <c r="D35" s="1" t="s">
        <v>107</v>
      </c>
      <c r="E35" s="1"/>
      <c r="F35" s="1"/>
      <c r="G35" s="1"/>
      <c r="H35" s="1"/>
      <c r="I35" s="1"/>
      <c r="J35" s="2">
        <f>ROUND(SUM(J4:J11)+J34,5)</f>
        <v>1248158.08</v>
      </c>
      <c r="K35" s="2">
        <f>ROUND(SUM(K4:K11)+K34,5)</f>
        <v>1735957.29</v>
      </c>
      <c r="L35" s="2">
        <f>ROUND((J35-K35),5)</f>
        <v>-487799.21</v>
      </c>
      <c r="M35" s="15">
        <f>ROUND(IF(K35=0, IF(J35=0, 0, 1), J35/K35),5)</f>
        <v>0.71899999999999997</v>
      </c>
    </row>
    <row r="36" spans="1:13" x14ac:dyDescent="0.25">
      <c r="A36" s="1"/>
      <c r="B36" s="1"/>
      <c r="C36" s="1"/>
      <c r="D36" s="1" t="s">
        <v>108</v>
      </c>
      <c r="E36" s="1"/>
      <c r="F36" s="1"/>
      <c r="G36" s="1"/>
      <c r="H36" s="1"/>
      <c r="I36" s="1"/>
      <c r="J36" s="2"/>
      <c r="K36" s="2"/>
      <c r="L36" s="2"/>
      <c r="M36" s="15"/>
    </row>
    <row r="37" spans="1:13" ht="15.75" thickBot="1" x14ac:dyDescent="0.3">
      <c r="A37" s="1"/>
      <c r="B37" s="1"/>
      <c r="C37" s="1"/>
      <c r="D37" s="1"/>
      <c r="E37" s="1" t="s">
        <v>109</v>
      </c>
      <c r="F37" s="1"/>
      <c r="G37" s="1"/>
      <c r="H37" s="1"/>
      <c r="I37" s="1"/>
      <c r="J37" s="35">
        <v>0</v>
      </c>
      <c r="K37" s="35">
        <v>0</v>
      </c>
      <c r="L37" s="35">
        <f>ROUND((J37-K37),5)</f>
        <v>0</v>
      </c>
      <c r="M37" s="36">
        <f>ROUND(IF(K37=0, IF(J37=0, 0, 1), J37/K37),5)</f>
        <v>0</v>
      </c>
    </row>
    <row r="38" spans="1:13" ht="15.75" thickBot="1" x14ac:dyDescent="0.3">
      <c r="A38" s="1"/>
      <c r="B38" s="1"/>
      <c r="C38" s="1"/>
      <c r="D38" s="1" t="s">
        <v>110</v>
      </c>
      <c r="E38" s="1"/>
      <c r="F38" s="1"/>
      <c r="G38" s="1"/>
      <c r="H38" s="1"/>
      <c r="I38" s="1"/>
      <c r="J38" s="3">
        <f>ROUND(SUM(J36:J37),5)</f>
        <v>0</v>
      </c>
      <c r="K38" s="3">
        <f>ROUND(SUM(K36:K37),5)</f>
        <v>0</v>
      </c>
      <c r="L38" s="3">
        <f>ROUND((J38-K38),5)</f>
        <v>0</v>
      </c>
      <c r="M38" s="16">
        <f>ROUND(IF(K38=0, IF(J38=0, 0, 1), J38/K38),5)</f>
        <v>0</v>
      </c>
    </row>
    <row r="39" spans="1:13" x14ac:dyDescent="0.25">
      <c r="A39" s="1"/>
      <c r="B39" s="1"/>
      <c r="C39" s="1" t="s">
        <v>111</v>
      </c>
      <c r="D39" s="1"/>
      <c r="E39" s="1"/>
      <c r="F39" s="1"/>
      <c r="G39" s="1"/>
      <c r="H39" s="1"/>
      <c r="I39" s="1"/>
      <c r="J39" s="2">
        <f>ROUND(J35-J38,5)</f>
        <v>1248158.08</v>
      </c>
      <c r="K39" s="2">
        <f>ROUND(K35-K38,5)</f>
        <v>1735957.29</v>
      </c>
      <c r="L39" s="2">
        <f>ROUND((J39-K39),5)</f>
        <v>-487799.21</v>
      </c>
      <c r="M39" s="15">
        <f>ROUND(IF(K39=0, IF(J39=0, 0, 1), J39/K39),5)</f>
        <v>0.71899999999999997</v>
      </c>
    </row>
    <row r="40" spans="1:13" x14ac:dyDescent="0.25">
      <c r="A40" s="1"/>
      <c r="B40" s="1"/>
      <c r="C40" s="1"/>
      <c r="D40" s="1" t="s">
        <v>112</v>
      </c>
      <c r="E40" s="1"/>
      <c r="F40" s="1"/>
      <c r="G40" s="1"/>
      <c r="H40" s="1"/>
      <c r="I40" s="1"/>
      <c r="J40" s="2"/>
      <c r="K40" s="2"/>
      <c r="L40" s="2"/>
      <c r="M40" s="15"/>
    </row>
    <row r="41" spans="1:13" x14ac:dyDescent="0.25">
      <c r="A41" s="1"/>
      <c r="B41" s="1"/>
      <c r="C41" s="1"/>
      <c r="D41" s="1"/>
      <c r="E41" s="1" t="s">
        <v>113</v>
      </c>
      <c r="F41" s="1"/>
      <c r="G41" s="1"/>
      <c r="H41" s="1"/>
      <c r="I41" s="1"/>
      <c r="J41" s="2">
        <v>0</v>
      </c>
      <c r="K41" s="2">
        <v>0</v>
      </c>
      <c r="L41" s="2">
        <f>ROUND((J41-K41),5)</f>
        <v>0</v>
      </c>
      <c r="M41" s="15">
        <f>ROUND(IF(K41=0, IF(J41=0, 0, 1), J41/K41),5)</f>
        <v>0</v>
      </c>
    </row>
    <row r="42" spans="1:13" x14ac:dyDescent="0.25">
      <c r="A42" s="1"/>
      <c r="B42" s="1"/>
      <c r="C42" s="1"/>
      <c r="D42" s="1"/>
      <c r="E42" s="1" t="s">
        <v>114</v>
      </c>
      <c r="F42" s="1"/>
      <c r="G42" s="1"/>
      <c r="H42" s="1"/>
      <c r="I42" s="1"/>
      <c r="J42" s="2"/>
      <c r="K42" s="2"/>
      <c r="L42" s="2"/>
      <c r="M42" s="15"/>
    </row>
    <row r="43" spans="1:13" x14ac:dyDescent="0.25">
      <c r="A43" s="1"/>
      <c r="B43" s="1"/>
      <c r="C43" s="1"/>
      <c r="D43" s="1"/>
      <c r="E43" s="1"/>
      <c r="F43" s="1" t="s">
        <v>115</v>
      </c>
      <c r="G43" s="1"/>
      <c r="H43" s="1"/>
      <c r="I43" s="1"/>
      <c r="J43" s="2">
        <v>0</v>
      </c>
      <c r="K43" s="2">
        <v>0</v>
      </c>
      <c r="L43" s="2">
        <f>ROUND((J43-K43),5)</f>
        <v>0</v>
      </c>
      <c r="M43" s="15">
        <f>ROUND(IF(K43=0, IF(J43=0, 0, 1), J43/K43),5)</f>
        <v>0</v>
      </c>
    </row>
    <row r="44" spans="1:13" x14ac:dyDescent="0.25">
      <c r="A44" s="1"/>
      <c r="B44" s="1"/>
      <c r="C44" s="1"/>
      <c r="D44" s="1"/>
      <c r="E44" s="1"/>
      <c r="F44" s="1" t="s">
        <v>116</v>
      </c>
      <c r="G44" s="1"/>
      <c r="H44" s="1"/>
      <c r="I44" s="1"/>
      <c r="J44" s="2">
        <v>0</v>
      </c>
      <c r="K44" s="2">
        <v>125000</v>
      </c>
      <c r="L44" s="2">
        <f>ROUND((J44-K44),5)</f>
        <v>-125000</v>
      </c>
      <c r="M44" s="15">
        <f>ROUND(IF(K44=0, IF(J44=0, 0, 1), J44/K44),5)</f>
        <v>0</v>
      </c>
    </row>
    <row r="45" spans="1:13" x14ac:dyDescent="0.25">
      <c r="A45" s="1"/>
      <c r="B45" s="1"/>
      <c r="C45" s="1"/>
      <c r="D45" s="1"/>
      <c r="E45" s="1"/>
      <c r="F45" s="1" t="s">
        <v>117</v>
      </c>
      <c r="G45" s="1"/>
      <c r="H45" s="1"/>
      <c r="I45" s="1"/>
      <c r="J45" s="2">
        <v>0</v>
      </c>
      <c r="K45" s="2">
        <v>13100</v>
      </c>
      <c r="L45" s="2">
        <f>ROUND((J45-K45),5)</f>
        <v>-13100</v>
      </c>
      <c r="M45" s="15">
        <f>ROUND(IF(K45=0, IF(J45=0, 0, 1), J45/K45),5)</f>
        <v>0</v>
      </c>
    </row>
    <row r="46" spans="1:13" ht="15.75" thickBot="1" x14ac:dyDescent="0.3">
      <c r="A46" s="1"/>
      <c r="B46" s="1"/>
      <c r="C46" s="1"/>
      <c r="D46" s="1"/>
      <c r="E46" s="1"/>
      <c r="F46" s="1" t="s">
        <v>118</v>
      </c>
      <c r="G46" s="1"/>
      <c r="H46" s="1"/>
      <c r="I46" s="1"/>
      <c r="J46" s="8">
        <v>0</v>
      </c>
      <c r="K46" s="8">
        <v>0</v>
      </c>
      <c r="L46" s="8">
        <f>ROUND((J46-K46),5)</f>
        <v>0</v>
      </c>
      <c r="M46" s="17">
        <f>ROUND(IF(K46=0, IF(J46=0, 0, 1), J46/K46),5)</f>
        <v>0</v>
      </c>
    </row>
    <row r="47" spans="1:13" x14ac:dyDescent="0.25">
      <c r="A47" s="1"/>
      <c r="B47" s="1"/>
      <c r="C47" s="1"/>
      <c r="D47" s="1"/>
      <c r="E47" s="1" t="s">
        <v>119</v>
      </c>
      <c r="F47" s="1"/>
      <c r="G47" s="1"/>
      <c r="H47" s="1"/>
      <c r="I47" s="1"/>
      <c r="J47" s="2">
        <f>ROUND(SUM(J42:J46),5)</f>
        <v>0</v>
      </c>
      <c r="K47" s="2">
        <f>ROUND(SUM(K42:K46),5)</f>
        <v>138100</v>
      </c>
      <c r="L47" s="2">
        <f>ROUND((J47-K47),5)</f>
        <v>-138100</v>
      </c>
      <c r="M47" s="15">
        <f>ROUND(IF(K47=0, IF(J47=0, 0, 1), J47/K47),5)</f>
        <v>0</v>
      </c>
    </row>
    <row r="48" spans="1:13" x14ac:dyDescent="0.25">
      <c r="A48" s="1"/>
      <c r="B48" s="1"/>
      <c r="C48" s="1"/>
      <c r="D48" s="1"/>
      <c r="E48" s="1" t="s">
        <v>120</v>
      </c>
      <c r="F48" s="1"/>
      <c r="G48" s="1"/>
      <c r="H48" s="1"/>
      <c r="I48" s="1"/>
      <c r="J48" s="2"/>
      <c r="K48" s="2"/>
      <c r="L48" s="2"/>
      <c r="M48" s="15"/>
    </row>
    <row r="49" spans="1:13" x14ac:dyDescent="0.25">
      <c r="A49" s="1"/>
      <c r="B49" s="1"/>
      <c r="C49" s="1"/>
      <c r="D49" s="1"/>
      <c r="E49" s="1"/>
      <c r="F49" s="1" t="s">
        <v>121</v>
      </c>
      <c r="G49" s="1"/>
      <c r="H49" s="1"/>
      <c r="I49" s="1"/>
      <c r="J49" s="2">
        <v>1485.88</v>
      </c>
      <c r="K49" s="2">
        <v>3300</v>
      </c>
      <c r="L49" s="2">
        <f>ROUND((J49-K49),5)</f>
        <v>-1814.12</v>
      </c>
      <c r="M49" s="15">
        <f>ROUND(IF(K49=0, IF(J49=0, 0, 1), J49/K49),5)</f>
        <v>0.45027</v>
      </c>
    </row>
    <row r="50" spans="1:13" x14ac:dyDescent="0.25">
      <c r="A50" s="1"/>
      <c r="B50" s="1"/>
      <c r="C50" s="1"/>
      <c r="D50" s="1"/>
      <c r="E50" s="1"/>
      <c r="F50" s="1" t="s">
        <v>122</v>
      </c>
      <c r="G50" s="1"/>
      <c r="H50" s="1"/>
      <c r="I50" s="1"/>
      <c r="J50" s="2">
        <v>13538.76</v>
      </c>
      <c r="K50" s="2">
        <v>11500</v>
      </c>
      <c r="L50" s="2">
        <f>ROUND((J50-K50),5)</f>
        <v>2038.76</v>
      </c>
      <c r="M50" s="15">
        <f>ROUND(IF(K50=0, IF(J50=0, 0, 1), J50/K50),5)</f>
        <v>1.1772800000000001</v>
      </c>
    </row>
    <row r="51" spans="1:13" x14ac:dyDescent="0.25">
      <c r="A51" s="1"/>
      <c r="B51" s="1"/>
      <c r="C51" s="1"/>
      <c r="D51" s="1"/>
      <c r="E51" s="1"/>
      <c r="F51" s="1" t="s">
        <v>123</v>
      </c>
      <c r="G51" s="1"/>
      <c r="H51" s="1"/>
      <c r="I51" s="1"/>
      <c r="J51" s="2">
        <v>1079.9000000000001</v>
      </c>
      <c r="K51" s="2">
        <v>250</v>
      </c>
      <c r="L51" s="2">
        <f>ROUND((J51-K51),5)</f>
        <v>829.9</v>
      </c>
      <c r="M51" s="15">
        <f>ROUND(IF(K51=0, IF(J51=0, 0, 1), J51/K51),5)</f>
        <v>4.3196000000000003</v>
      </c>
    </row>
    <row r="52" spans="1:13" x14ac:dyDescent="0.25">
      <c r="A52" s="1"/>
      <c r="B52" s="1"/>
      <c r="C52" s="1"/>
      <c r="D52" s="1"/>
      <c r="E52" s="1"/>
      <c r="F52" s="1" t="s">
        <v>124</v>
      </c>
      <c r="G52" s="1"/>
      <c r="H52" s="1"/>
      <c r="I52" s="1"/>
      <c r="J52" s="2">
        <v>143.76</v>
      </c>
      <c r="K52" s="2">
        <v>600</v>
      </c>
      <c r="L52" s="2">
        <f>ROUND((J52-K52),5)</f>
        <v>-456.24</v>
      </c>
      <c r="M52" s="15">
        <f>ROUND(IF(K52=0, IF(J52=0, 0, 1), J52/K52),5)</f>
        <v>0.23960000000000001</v>
      </c>
    </row>
    <row r="53" spans="1:13" x14ac:dyDescent="0.25">
      <c r="A53" s="1"/>
      <c r="B53" s="1"/>
      <c r="C53" s="1"/>
      <c r="D53" s="1"/>
      <c r="E53" s="1"/>
      <c r="F53" s="1" t="s">
        <v>125</v>
      </c>
      <c r="G53" s="1"/>
      <c r="H53" s="1"/>
      <c r="I53" s="1"/>
      <c r="J53" s="2"/>
      <c r="K53" s="2"/>
      <c r="L53" s="2"/>
      <c r="M53" s="15"/>
    </row>
    <row r="54" spans="1:13" x14ac:dyDescent="0.25">
      <c r="A54" s="1"/>
      <c r="B54" s="1"/>
      <c r="C54" s="1"/>
      <c r="D54" s="1"/>
      <c r="E54" s="1"/>
      <c r="F54" s="1"/>
      <c r="G54" s="1" t="s">
        <v>126</v>
      </c>
      <c r="H54" s="1"/>
      <c r="I54" s="1"/>
      <c r="J54" s="2">
        <v>0</v>
      </c>
      <c r="K54" s="2">
        <v>0</v>
      </c>
      <c r="L54" s="2">
        <f>ROUND((J54-K54),5)</f>
        <v>0</v>
      </c>
      <c r="M54" s="15">
        <f>ROUND(IF(K54=0, IF(J54=0, 0, 1), J54/K54),5)</f>
        <v>0</v>
      </c>
    </row>
    <row r="55" spans="1:13" ht="15.75" thickBot="1" x14ac:dyDescent="0.3">
      <c r="A55" s="1"/>
      <c r="B55" s="1"/>
      <c r="C55" s="1"/>
      <c r="D55" s="1"/>
      <c r="E55" s="1"/>
      <c r="F55" s="1"/>
      <c r="G55" s="1" t="s">
        <v>127</v>
      </c>
      <c r="H55" s="1"/>
      <c r="I55" s="1"/>
      <c r="J55" s="8">
        <v>0</v>
      </c>
      <c r="K55" s="8">
        <v>500</v>
      </c>
      <c r="L55" s="8">
        <f>ROUND((J55-K55),5)</f>
        <v>-500</v>
      </c>
      <c r="M55" s="17">
        <f>ROUND(IF(K55=0, IF(J55=0, 0, 1), J55/K55),5)</f>
        <v>0</v>
      </c>
    </row>
    <row r="56" spans="1:13" x14ac:dyDescent="0.25">
      <c r="A56" s="1"/>
      <c r="B56" s="1"/>
      <c r="C56" s="1"/>
      <c r="D56" s="1"/>
      <c r="E56" s="1"/>
      <c r="F56" s="1" t="s">
        <v>128</v>
      </c>
      <c r="G56" s="1"/>
      <c r="H56" s="1"/>
      <c r="I56" s="1"/>
      <c r="J56" s="2">
        <f>ROUND(SUM(J53:J55),5)</f>
        <v>0</v>
      </c>
      <c r="K56" s="2">
        <f>ROUND(SUM(K53:K55),5)</f>
        <v>500</v>
      </c>
      <c r="L56" s="2">
        <f>ROUND((J56-K56),5)</f>
        <v>-500</v>
      </c>
      <c r="M56" s="15">
        <f>ROUND(IF(K56=0, IF(J56=0, 0, 1), J56/K56),5)</f>
        <v>0</v>
      </c>
    </row>
    <row r="57" spans="1:13" x14ac:dyDescent="0.25">
      <c r="A57" s="1"/>
      <c r="B57" s="1"/>
      <c r="C57" s="1"/>
      <c r="D57" s="1"/>
      <c r="E57" s="1"/>
      <c r="F57" s="1" t="s">
        <v>129</v>
      </c>
      <c r="G57" s="1"/>
      <c r="H57" s="1"/>
      <c r="I57" s="1"/>
      <c r="J57" s="2">
        <v>0</v>
      </c>
      <c r="K57" s="2">
        <v>1500</v>
      </c>
      <c r="L57" s="2">
        <f>ROUND((J57-K57),5)</f>
        <v>-1500</v>
      </c>
      <c r="M57" s="15">
        <f>ROUND(IF(K57=0, IF(J57=0, 0, 1), J57/K57),5)</f>
        <v>0</v>
      </c>
    </row>
    <row r="58" spans="1:13" x14ac:dyDescent="0.25">
      <c r="A58" s="1"/>
      <c r="B58" s="1"/>
      <c r="C58" s="1"/>
      <c r="D58" s="1"/>
      <c r="E58" s="1"/>
      <c r="F58" s="1" t="s">
        <v>130</v>
      </c>
      <c r="G58" s="1"/>
      <c r="H58" s="1"/>
      <c r="I58" s="1"/>
      <c r="J58" s="2"/>
      <c r="K58" s="2"/>
      <c r="L58" s="2"/>
      <c r="M58" s="15"/>
    </row>
    <row r="59" spans="1:13" x14ac:dyDescent="0.25">
      <c r="A59" s="1"/>
      <c r="B59" s="1"/>
      <c r="C59" s="1"/>
      <c r="D59" s="1"/>
      <c r="E59" s="1"/>
      <c r="F59" s="1"/>
      <c r="G59" s="1" t="s">
        <v>131</v>
      </c>
      <c r="H59" s="1"/>
      <c r="I59" s="1"/>
      <c r="J59" s="2">
        <v>15820.88</v>
      </c>
      <c r="K59" s="2">
        <v>17529.68</v>
      </c>
      <c r="L59" s="2">
        <f>ROUND((J59-K59),5)</f>
        <v>-1708.8</v>
      </c>
      <c r="M59" s="15">
        <f>ROUND(IF(K59=0, IF(J59=0, 0, 1), J59/K59),5)</f>
        <v>0.90251999999999999</v>
      </c>
    </row>
    <row r="60" spans="1:13" x14ac:dyDescent="0.25">
      <c r="A60" s="1"/>
      <c r="B60" s="1"/>
      <c r="C60" s="1"/>
      <c r="D60" s="1"/>
      <c r="E60" s="1"/>
      <c r="F60" s="1"/>
      <c r="G60" s="1" t="s">
        <v>132</v>
      </c>
      <c r="H60" s="1"/>
      <c r="I60" s="1"/>
      <c r="J60" s="2">
        <v>0.16</v>
      </c>
      <c r="K60" s="2">
        <v>0</v>
      </c>
      <c r="L60" s="2">
        <f>ROUND((J60-K60),5)</f>
        <v>0.16</v>
      </c>
      <c r="M60" s="15">
        <f>ROUND(IF(K60=0, IF(J60=0, 0, 1), J60/K60),5)</f>
        <v>1</v>
      </c>
    </row>
    <row r="61" spans="1:13" ht="15.75" thickBot="1" x14ac:dyDescent="0.3">
      <c r="A61" s="1"/>
      <c r="B61" s="1"/>
      <c r="C61" s="1"/>
      <c r="D61" s="1"/>
      <c r="E61" s="1"/>
      <c r="F61" s="1"/>
      <c r="G61" s="1" t="s">
        <v>133</v>
      </c>
      <c r="H61" s="1"/>
      <c r="I61" s="1"/>
      <c r="J61" s="8">
        <v>6.25</v>
      </c>
      <c r="K61" s="8">
        <v>0</v>
      </c>
      <c r="L61" s="8">
        <f>ROUND((J61-K61),5)</f>
        <v>6.25</v>
      </c>
      <c r="M61" s="17">
        <f>ROUND(IF(K61=0, IF(J61=0, 0, 1), J61/K61),5)</f>
        <v>1</v>
      </c>
    </row>
    <row r="62" spans="1:13" x14ac:dyDescent="0.25">
      <c r="A62" s="1"/>
      <c r="B62" s="1"/>
      <c r="C62" s="1"/>
      <c r="D62" s="1"/>
      <c r="E62" s="1"/>
      <c r="F62" s="1" t="s">
        <v>134</v>
      </c>
      <c r="G62" s="1"/>
      <c r="H62" s="1"/>
      <c r="I62" s="1"/>
      <c r="J62" s="2">
        <f>ROUND(SUM(J58:J61),5)</f>
        <v>15827.29</v>
      </c>
      <c r="K62" s="2">
        <f>ROUND(SUM(K58:K61),5)</f>
        <v>17529.68</v>
      </c>
      <c r="L62" s="2">
        <f>ROUND((J62-K62),5)</f>
        <v>-1702.39</v>
      </c>
      <c r="M62" s="15">
        <f>ROUND(IF(K62=0, IF(J62=0, 0, 1), J62/K62),5)</f>
        <v>0.90288999999999997</v>
      </c>
    </row>
    <row r="63" spans="1:13" x14ac:dyDescent="0.25">
      <c r="A63" s="1"/>
      <c r="B63" s="1"/>
      <c r="C63" s="1"/>
      <c r="D63" s="1"/>
      <c r="E63" s="1"/>
      <c r="F63" s="1" t="s">
        <v>135</v>
      </c>
      <c r="G63" s="1"/>
      <c r="H63" s="1"/>
      <c r="I63" s="1"/>
      <c r="J63" s="2"/>
      <c r="K63" s="2"/>
      <c r="L63" s="2"/>
      <c r="M63" s="15"/>
    </row>
    <row r="64" spans="1:13" x14ac:dyDescent="0.25">
      <c r="A64" s="1"/>
      <c r="B64" s="1"/>
      <c r="C64" s="1"/>
      <c r="D64" s="1"/>
      <c r="E64" s="1"/>
      <c r="F64" s="1"/>
      <c r="G64" s="1" t="s">
        <v>136</v>
      </c>
      <c r="H64" s="1"/>
      <c r="I64" s="1"/>
      <c r="J64" s="2">
        <v>0</v>
      </c>
      <c r="K64" s="2">
        <v>3500</v>
      </c>
      <c r="L64" s="2">
        <f>ROUND((J64-K64),5)</f>
        <v>-3500</v>
      </c>
      <c r="M64" s="15">
        <f>ROUND(IF(K64=0, IF(J64=0, 0, 1), J64/K64),5)</f>
        <v>0</v>
      </c>
    </row>
    <row r="65" spans="1:13" x14ac:dyDescent="0.25">
      <c r="A65" s="1"/>
      <c r="B65" s="1"/>
      <c r="C65" s="1"/>
      <c r="D65" s="1"/>
      <c r="E65" s="1"/>
      <c r="F65" s="1"/>
      <c r="G65" s="1" t="s">
        <v>137</v>
      </c>
      <c r="H65" s="1"/>
      <c r="I65" s="1"/>
      <c r="J65" s="2">
        <v>1993.61</v>
      </c>
      <c r="K65" s="2">
        <v>2000</v>
      </c>
      <c r="L65" s="2">
        <f>ROUND((J65-K65),5)</f>
        <v>-6.39</v>
      </c>
      <c r="M65" s="15">
        <f>ROUND(IF(K65=0, IF(J65=0, 0, 1), J65/K65),5)</f>
        <v>0.99680999999999997</v>
      </c>
    </row>
    <row r="66" spans="1:13" x14ac:dyDescent="0.25">
      <c r="A66" s="1"/>
      <c r="B66" s="1"/>
      <c r="C66" s="1"/>
      <c r="D66" s="1"/>
      <c r="E66" s="1"/>
      <c r="F66" s="1"/>
      <c r="G66" s="1" t="s">
        <v>138</v>
      </c>
      <c r="H66" s="1"/>
      <c r="I66" s="1"/>
      <c r="J66" s="2">
        <v>23701.22</v>
      </c>
      <c r="K66" s="2">
        <v>24300</v>
      </c>
      <c r="L66" s="2">
        <f>ROUND((J66-K66),5)</f>
        <v>-598.78</v>
      </c>
      <c r="M66" s="15">
        <f>ROUND(IF(K66=0, IF(J66=0, 0, 1), J66/K66),5)</f>
        <v>0.97536</v>
      </c>
    </row>
    <row r="67" spans="1:13" ht="15.75" thickBot="1" x14ac:dyDescent="0.3">
      <c r="A67" s="1"/>
      <c r="B67" s="1"/>
      <c r="C67" s="1"/>
      <c r="D67" s="1"/>
      <c r="E67" s="1"/>
      <c r="F67" s="1"/>
      <c r="G67" s="1" t="s">
        <v>139</v>
      </c>
      <c r="H67" s="1"/>
      <c r="I67" s="1"/>
      <c r="J67" s="8">
        <v>20756</v>
      </c>
      <c r="K67" s="8">
        <v>33000</v>
      </c>
      <c r="L67" s="8">
        <f>ROUND((J67-K67),5)</f>
        <v>-12244</v>
      </c>
      <c r="M67" s="17">
        <f>ROUND(IF(K67=0, IF(J67=0, 0, 1), J67/K67),5)</f>
        <v>0.62897000000000003</v>
      </c>
    </row>
    <row r="68" spans="1:13" x14ac:dyDescent="0.25">
      <c r="A68" s="1"/>
      <c r="B68" s="1"/>
      <c r="C68" s="1"/>
      <c r="D68" s="1"/>
      <c r="E68" s="1"/>
      <c r="F68" s="1" t="s">
        <v>140</v>
      </c>
      <c r="G68" s="1"/>
      <c r="H68" s="1"/>
      <c r="I68" s="1"/>
      <c r="J68" s="2">
        <f>ROUND(SUM(J63:J67),5)</f>
        <v>46450.83</v>
      </c>
      <c r="K68" s="2">
        <f>ROUND(SUM(K63:K67),5)</f>
        <v>62800</v>
      </c>
      <c r="L68" s="2">
        <f>ROUND((J68-K68),5)</f>
        <v>-16349.17</v>
      </c>
      <c r="M68" s="15">
        <f>ROUND(IF(K68=0, IF(J68=0, 0, 1), J68/K68),5)</f>
        <v>0.73965999999999998</v>
      </c>
    </row>
    <row r="69" spans="1:13" x14ac:dyDescent="0.25">
      <c r="A69" s="1"/>
      <c r="B69" s="1"/>
      <c r="C69" s="1"/>
      <c r="D69" s="1"/>
      <c r="E69" s="1"/>
      <c r="F69" s="1" t="s">
        <v>141</v>
      </c>
      <c r="G69" s="1"/>
      <c r="H69" s="1"/>
      <c r="I69" s="1"/>
      <c r="J69" s="2"/>
      <c r="K69" s="2"/>
      <c r="L69" s="2"/>
      <c r="M69" s="15"/>
    </row>
    <row r="70" spans="1:13" x14ac:dyDescent="0.25">
      <c r="A70" s="1"/>
      <c r="B70" s="1"/>
      <c r="C70" s="1"/>
      <c r="D70" s="1"/>
      <c r="E70" s="1"/>
      <c r="F70" s="1"/>
      <c r="G70" s="1" t="s">
        <v>142</v>
      </c>
      <c r="H70" s="1"/>
      <c r="I70" s="1"/>
      <c r="J70" s="2">
        <v>698.9</v>
      </c>
      <c r="K70" s="2">
        <v>0</v>
      </c>
      <c r="L70" s="2">
        <f>ROUND((J70-K70),5)</f>
        <v>698.9</v>
      </c>
      <c r="M70" s="15">
        <f>ROUND(IF(K70=0, IF(J70=0, 0, 1), J70/K70),5)</f>
        <v>1</v>
      </c>
    </row>
    <row r="71" spans="1:13" x14ac:dyDescent="0.25">
      <c r="A71" s="1"/>
      <c r="B71" s="1"/>
      <c r="C71" s="1"/>
      <c r="D71" s="1"/>
      <c r="E71" s="1"/>
      <c r="F71" s="1"/>
      <c r="G71" s="1" t="s">
        <v>143</v>
      </c>
      <c r="H71" s="1"/>
      <c r="I71" s="1"/>
      <c r="J71" s="2">
        <v>12550</v>
      </c>
      <c r="K71" s="2">
        <v>13600</v>
      </c>
      <c r="L71" s="2">
        <f>ROUND((J71-K71),5)</f>
        <v>-1050</v>
      </c>
      <c r="M71" s="15">
        <f>ROUND(IF(K71=0, IF(J71=0, 0, 1), J71/K71),5)</f>
        <v>0.92279</v>
      </c>
    </row>
    <row r="72" spans="1:13" x14ac:dyDescent="0.25">
      <c r="A72" s="1"/>
      <c r="B72" s="1"/>
      <c r="C72" s="1"/>
      <c r="D72" s="1"/>
      <c r="E72" s="1"/>
      <c r="F72" s="1"/>
      <c r="G72" s="1" t="s">
        <v>144</v>
      </c>
      <c r="H72" s="1"/>
      <c r="I72" s="1"/>
      <c r="J72" s="2">
        <v>720</v>
      </c>
      <c r="K72" s="2">
        <v>0</v>
      </c>
      <c r="L72" s="2">
        <f>ROUND((J72-K72),5)</f>
        <v>720</v>
      </c>
      <c r="M72" s="15">
        <f>ROUND(IF(K72=0, IF(J72=0, 0, 1), J72/K72),5)</f>
        <v>1</v>
      </c>
    </row>
    <row r="73" spans="1:13" x14ac:dyDescent="0.25">
      <c r="A73" s="1"/>
      <c r="B73" s="1"/>
      <c r="C73" s="1"/>
      <c r="D73" s="1"/>
      <c r="E73" s="1"/>
      <c r="F73" s="1"/>
      <c r="G73" s="1" t="s">
        <v>145</v>
      </c>
      <c r="H73" s="1"/>
      <c r="I73" s="1"/>
      <c r="J73" s="2">
        <v>805.87</v>
      </c>
      <c r="K73" s="2">
        <v>3500</v>
      </c>
      <c r="L73" s="2">
        <f>ROUND((J73-K73),5)</f>
        <v>-2694.13</v>
      </c>
      <c r="M73" s="15">
        <f>ROUND(IF(K73=0, IF(J73=0, 0, 1), J73/K73),5)</f>
        <v>0.23025000000000001</v>
      </c>
    </row>
    <row r="74" spans="1:13" x14ac:dyDescent="0.25">
      <c r="A74" s="1"/>
      <c r="B74" s="1"/>
      <c r="C74" s="1"/>
      <c r="D74" s="1"/>
      <c r="E74" s="1"/>
      <c r="F74" s="1"/>
      <c r="G74" s="1" t="s">
        <v>146</v>
      </c>
      <c r="H74" s="1"/>
      <c r="I74" s="1"/>
      <c r="J74" s="2">
        <v>630</v>
      </c>
      <c r="K74" s="2">
        <v>1800</v>
      </c>
      <c r="L74" s="2">
        <f>ROUND((J74-K74),5)</f>
        <v>-1170</v>
      </c>
      <c r="M74" s="15">
        <f>ROUND(IF(K74=0, IF(J74=0, 0, 1), J74/K74),5)</f>
        <v>0.35</v>
      </c>
    </row>
    <row r="75" spans="1:13" x14ac:dyDescent="0.25">
      <c r="A75" s="1"/>
      <c r="B75" s="1"/>
      <c r="C75" s="1"/>
      <c r="D75" s="1"/>
      <c r="E75" s="1"/>
      <c r="F75" s="1"/>
      <c r="G75" s="1" t="s">
        <v>147</v>
      </c>
      <c r="H75" s="1"/>
      <c r="I75" s="1"/>
      <c r="J75" s="2">
        <v>0</v>
      </c>
      <c r="K75" s="2">
        <v>0</v>
      </c>
      <c r="L75" s="2">
        <f>ROUND((J75-K75),5)</f>
        <v>0</v>
      </c>
      <c r="M75" s="15">
        <f>ROUND(IF(K75=0, IF(J75=0, 0, 1), J75/K75),5)</f>
        <v>0</v>
      </c>
    </row>
    <row r="76" spans="1:13" x14ac:dyDescent="0.25">
      <c r="A76" s="1"/>
      <c r="B76" s="1"/>
      <c r="C76" s="1"/>
      <c r="D76" s="1"/>
      <c r="E76" s="1"/>
      <c r="F76" s="1"/>
      <c r="G76" s="1" t="s">
        <v>148</v>
      </c>
      <c r="H76" s="1"/>
      <c r="I76" s="1"/>
      <c r="J76" s="2">
        <v>200</v>
      </c>
      <c r="K76" s="2">
        <v>0</v>
      </c>
      <c r="L76" s="2">
        <f>ROUND((J76-K76),5)</f>
        <v>200</v>
      </c>
      <c r="M76" s="15">
        <f>ROUND(IF(K76=0, IF(J76=0, 0, 1), J76/K76),5)</f>
        <v>1</v>
      </c>
    </row>
    <row r="77" spans="1:13" ht="15.75" thickBot="1" x14ac:dyDescent="0.3">
      <c r="A77" s="1"/>
      <c r="B77" s="1"/>
      <c r="C77" s="1"/>
      <c r="D77" s="1"/>
      <c r="E77" s="1"/>
      <c r="F77" s="1"/>
      <c r="G77" s="1" t="s">
        <v>149</v>
      </c>
      <c r="H77" s="1"/>
      <c r="I77" s="1"/>
      <c r="J77" s="8">
        <v>3423.21</v>
      </c>
      <c r="K77" s="8">
        <v>4400</v>
      </c>
      <c r="L77" s="8">
        <f>ROUND((J77-K77),5)</f>
        <v>-976.79</v>
      </c>
      <c r="M77" s="17">
        <f>ROUND(IF(K77=0, IF(J77=0, 0, 1), J77/K77),5)</f>
        <v>0.77800000000000002</v>
      </c>
    </row>
    <row r="78" spans="1:13" x14ac:dyDescent="0.25">
      <c r="A78" s="1"/>
      <c r="B78" s="1"/>
      <c r="C78" s="1"/>
      <c r="D78" s="1"/>
      <c r="E78" s="1"/>
      <c r="F78" s="1" t="s">
        <v>150</v>
      </c>
      <c r="G78" s="1"/>
      <c r="H78" s="1"/>
      <c r="I78" s="1"/>
      <c r="J78" s="2">
        <f>ROUND(SUM(J69:J77),5)</f>
        <v>19027.98</v>
      </c>
      <c r="K78" s="2">
        <f>ROUND(SUM(K69:K77),5)</f>
        <v>23300</v>
      </c>
      <c r="L78" s="2">
        <f>ROUND((J78-K78),5)</f>
        <v>-4272.0200000000004</v>
      </c>
      <c r="M78" s="15">
        <f>ROUND(IF(K78=0, IF(J78=0, 0, 1), J78/K78),5)</f>
        <v>0.81664999999999999</v>
      </c>
    </row>
    <row r="79" spans="1:13" x14ac:dyDescent="0.25">
      <c r="A79" s="1"/>
      <c r="B79" s="1"/>
      <c r="C79" s="1"/>
      <c r="D79" s="1"/>
      <c r="E79" s="1"/>
      <c r="F79" s="1" t="s">
        <v>151</v>
      </c>
      <c r="G79" s="1"/>
      <c r="H79" s="1"/>
      <c r="I79" s="1"/>
      <c r="J79" s="2"/>
      <c r="K79" s="2"/>
      <c r="L79" s="2"/>
      <c r="M79" s="15"/>
    </row>
    <row r="80" spans="1:13" x14ac:dyDescent="0.25">
      <c r="A80" s="1"/>
      <c r="B80" s="1"/>
      <c r="C80" s="1"/>
      <c r="D80" s="1"/>
      <c r="E80" s="1"/>
      <c r="F80" s="1"/>
      <c r="G80" s="1" t="s">
        <v>152</v>
      </c>
      <c r="H80" s="1"/>
      <c r="I80" s="1"/>
      <c r="J80" s="2"/>
      <c r="K80" s="2"/>
      <c r="L80" s="2"/>
      <c r="M80" s="15"/>
    </row>
    <row r="81" spans="1:13" x14ac:dyDescent="0.25">
      <c r="A81" s="1"/>
      <c r="B81" s="1"/>
      <c r="C81" s="1"/>
      <c r="D81" s="1"/>
      <c r="E81" s="1"/>
      <c r="F81" s="1"/>
      <c r="G81" s="1"/>
      <c r="H81" s="1" t="s">
        <v>153</v>
      </c>
      <c r="I81" s="1"/>
      <c r="J81" s="2">
        <v>8936.6200000000008</v>
      </c>
      <c r="K81" s="2">
        <v>30000</v>
      </c>
      <c r="L81" s="2">
        <f>ROUND((J81-K81),5)</f>
        <v>-21063.38</v>
      </c>
      <c r="M81" s="15">
        <f>ROUND(IF(K81=0, IF(J81=0, 0, 1), J81/K81),5)</f>
        <v>0.29788999999999999</v>
      </c>
    </row>
    <row r="82" spans="1:13" x14ac:dyDescent="0.25">
      <c r="A82" s="1"/>
      <c r="B82" s="1"/>
      <c r="C82" s="1"/>
      <c r="D82" s="1"/>
      <c r="E82" s="1"/>
      <c r="F82" s="1"/>
      <c r="G82" s="1"/>
      <c r="H82" s="1" t="s">
        <v>154</v>
      </c>
      <c r="I82" s="1"/>
      <c r="J82" s="2"/>
      <c r="K82" s="2"/>
      <c r="L82" s="2"/>
      <c r="M82" s="15"/>
    </row>
    <row r="83" spans="1:13" x14ac:dyDescent="0.25">
      <c r="A83" s="1"/>
      <c r="B83" s="1"/>
      <c r="C83" s="1"/>
      <c r="D83" s="1"/>
      <c r="E83" s="1"/>
      <c r="F83" s="1"/>
      <c r="G83" s="1"/>
      <c r="H83" s="1"/>
      <c r="I83" s="1" t="s">
        <v>155</v>
      </c>
      <c r="J83" s="2">
        <v>44666.68</v>
      </c>
      <c r="K83" s="2">
        <v>134000</v>
      </c>
      <c r="L83" s="2">
        <f>ROUND((J83-K83),5)</f>
        <v>-89333.32</v>
      </c>
      <c r="M83" s="15">
        <f>ROUND(IF(K83=0, IF(J83=0, 0, 1), J83/K83),5)</f>
        <v>0.33333000000000002</v>
      </c>
    </row>
    <row r="84" spans="1:13" x14ac:dyDescent="0.25">
      <c r="A84" s="1"/>
      <c r="B84" s="1"/>
      <c r="C84" s="1"/>
      <c r="D84" s="1"/>
      <c r="E84" s="1"/>
      <c r="F84" s="1"/>
      <c r="G84" s="1"/>
      <c r="H84" s="1"/>
      <c r="I84" s="1" t="s">
        <v>156</v>
      </c>
      <c r="J84" s="2">
        <v>0</v>
      </c>
      <c r="K84" s="2">
        <v>13400</v>
      </c>
      <c r="L84" s="2">
        <f>ROUND((J84-K84),5)</f>
        <v>-13400</v>
      </c>
      <c r="M84" s="15">
        <f>ROUND(IF(K84=0, IF(J84=0, 0, 1), J84/K84),5)</f>
        <v>0</v>
      </c>
    </row>
    <row r="85" spans="1:13" x14ac:dyDescent="0.25">
      <c r="A85" s="1"/>
      <c r="B85" s="1"/>
      <c r="C85" s="1"/>
      <c r="D85" s="1"/>
      <c r="E85" s="1"/>
      <c r="F85" s="1"/>
      <c r="G85" s="1"/>
      <c r="H85" s="1"/>
      <c r="I85" s="1" t="s">
        <v>157</v>
      </c>
      <c r="J85" s="2">
        <v>0</v>
      </c>
      <c r="K85" s="2">
        <v>4824</v>
      </c>
      <c r="L85" s="2">
        <f>ROUND((J85-K85),5)</f>
        <v>-4824</v>
      </c>
      <c r="M85" s="15">
        <f>ROUND(IF(K85=0, IF(J85=0, 0, 1), J85/K85),5)</f>
        <v>0</v>
      </c>
    </row>
    <row r="86" spans="1:13" x14ac:dyDescent="0.25">
      <c r="A86" s="1"/>
      <c r="B86" s="1"/>
      <c r="C86" s="1"/>
      <c r="D86" s="1"/>
      <c r="E86" s="1"/>
      <c r="F86" s="1"/>
      <c r="G86" s="1"/>
      <c r="H86" s="1"/>
      <c r="I86" s="1" t="s">
        <v>158</v>
      </c>
      <c r="J86" s="2">
        <v>0</v>
      </c>
      <c r="K86" s="2">
        <v>10320</v>
      </c>
      <c r="L86" s="2">
        <f>ROUND((J86-K86),5)</f>
        <v>-10320</v>
      </c>
      <c r="M86" s="15">
        <f>ROUND(IF(K86=0, IF(J86=0, 0, 1), J86/K86),5)</f>
        <v>0</v>
      </c>
    </row>
    <row r="87" spans="1:13" ht="15.75" thickBot="1" x14ac:dyDescent="0.3">
      <c r="A87" s="1"/>
      <c r="B87" s="1"/>
      <c r="C87" s="1"/>
      <c r="D87" s="1"/>
      <c r="E87" s="1"/>
      <c r="F87" s="1"/>
      <c r="G87" s="1"/>
      <c r="H87" s="1"/>
      <c r="I87" s="1" t="s">
        <v>159</v>
      </c>
      <c r="J87" s="8">
        <v>0</v>
      </c>
      <c r="K87" s="8">
        <v>360</v>
      </c>
      <c r="L87" s="8">
        <f>ROUND((J87-K87),5)</f>
        <v>-360</v>
      </c>
      <c r="M87" s="17">
        <f>ROUND(IF(K87=0, IF(J87=0, 0, 1), J87/K87),5)</f>
        <v>0</v>
      </c>
    </row>
    <row r="88" spans="1:13" x14ac:dyDescent="0.25">
      <c r="A88" s="1"/>
      <c r="B88" s="1"/>
      <c r="C88" s="1"/>
      <c r="D88" s="1"/>
      <c r="E88" s="1"/>
      <c r="F88" s="1"/>
      <c r="G88" s="1"/>
      <c r="H88" s="1" t="s">
        <v>160</v>
      </c>
      <c r="I88" s="1"/>
      <c r="J88" s="2">
        <f>ROUND(SUM(J82:J87),5)</f>
        <v>44666.68</v>
      </c>
      <c r="K88" s="2">
        <f>ROUND(SUM(K82:K87),5)</f>
        <v>162904</v>
      </c>
      <c r="L88" s="2">
        <f>ROUND((J88-K88),5)</f>
        <v>-118237.32</v>
      </c>
      <c r="M88" s="15">
        <f>ROUND(IF(K88=0, IF(J88=0, 0, 1), J88/K88),5)</f>
        <v>0.27418999999999999</v>
      </c>
    </row>
    <row r="89" spans="1:13" x14ac:dyDescent="0.25">
      <c r="A89" s="1"/>
      <c r="B89" s="1"/>
      <c r="C89" s="1"/>
      <c r="D89" s="1"/>
      <c r="E89" s="1"/>
      <c r="F89" s="1"/>
      <c r="G89" s="1"/>
      <c r="H89" s="1" t="s">
        <v>161</v>
      </c>
      <c r="I89" s="1"/>
      <c r="J89" s="2">
        <v>104737.13</v>
      </c>
      <c r="K89" s="2">
        <v>302886</v>
      </c>
      <c r="L89" s="2">
        <f>ROUND((J89-K89),5)</f>
        <v>-198148.87</v>
      </c>
      <c r="M89" s="15">
        <f>ROUND(IF(K89=0, IF(J89=0, 0, 1), J89/K89),5)</f>
        <v>0.3458</v>
      </c>
    </row>
    <row r="90" spans="1:13" x14ac:dyDescent="0.25">
      <c r="A90" s="1"/>
      <c r="B90" s="1"/>
      <c r="C90" s="1"/>
      <c r="D90" s="1"/>
      <c r="E90" s="1"/>
      <c r="F90" s="1"/>
      <c r="G90" s="1"/>
      <c r="H90" s="1" t="s">
        <v>162</v>
      </c>
      <c r="I90" s="1"/>
      <c r="J90" s="2">
        <v>23967.39</v>
      </c>
      <c r="K90" s="2">
        <v>72080</v>
      </c>
      <c r="L90" s="2">
        <f>ROUND((J90-K90),5)</f>
        <v>-48112.61</v>
      </c>
      <c r="M90" s="15">
        <f>ROUND(IF(K90=0, IF(J90=0, 0, 1), J90/K90),5)</f>
        <v>0.33250999999999997</v>
      </c>
    </row>
    <row r="91" spans="1:13" x14ac:dyDescent="0.25">
      <c r="A91" s="1"/>
      <c r="B91" s="1"/>
      <c r="C91" s="1"/>
      <c r="D91" s="1"/>
      <c r="E91" s="1"/>
      <c r="F91" s="1"/>
      <c r="G91" s="1"/>
      <c r="H91" s="1" t="s">
        <v>163</v>
      </c>
      <c r="I91" s="1"/>
      <c r="J91" s="2">
        <v>8190</v>
      </c>
      <c r="K91" s="2">
        <v>40000</v>
      </c>
      <c r="L91" s="2">
        <f>ROUND((J91-K91),5)</f>
        <v>-31810</v>
      </c>
      <c r="M91" s="15">
        <f>ROUND(IF(K91=0, IF(J91=0, 0, 1), J91/K91),5)</f>
        <v>0.20474999999999999</v>
      </c>
    </row>
    <row r="92" spans="1:13" x14ac:dyDescent="0.25">
      <c r="A92" s="1"/>
      <c r="B92" s="1"/>
      <c r="C92" s="1"/>
      <c r="D92" s="1"/>
      <c r="E92" s="1"/>
      <c r="F92" s="1"/>
      <c r="G92" s="1"/>
      <c r="H92" s="1" t="s">
        <v>164</v>
      </c>
      <c r="I92" s="1"/>
      <c r="J92" s="2">
        <v>0</v>
      </c>
      <c r="K92" s="2">
        <v>2000</v>
      </c>
      <c r="L92" s="2">
        <f>ROUND((J92-K92),5)</f>
        <v>-2000</v>
      </c>
      <c r="M92" s="15">
        <f>ROUND(IF(K92=0, IF(J92=0, 0, 1), J92/K92),5)</f>
        <v>0</v>
      </c>
    </row>
    <row r="93" spans="1:13" ht="15.75" thickBot="1" x14ac:dyDescent="0.3">
      <c r="A93" s="1"/>
      <c r="B93" s="1"/>
      <c r="C93" s="1"/>
      <c r="D93" s="1"/>
      <c r="E93" s="1"/>
      <c r="F93" s="1"/>
      <c r="G93" s="1"/>
      <c r="H93" s="1" t="s">
        <v>165</v>
      </c>
      <c r="I93" s="1"/>
      <c r="J93" s="8">
        <v>28047.46</v>
      </c>
      <c r="K93" s="8">
        <v>81007</v>
      </c>
      <c r="L93" s="8">
        <f>ROUND((J93-K93),5)</f>
        <v>-52959.54</v>
      </c>
      <c r="M93" s="17">
        <f>ROUND(IF(K93=0, IF(J93=0, 0, 1), J93/K93),5)</f>
        <v>0.34623999999999999</v>
      </c>
    </row>
    <row r="94" spans="1:13" x14ac:dyDescent="0.25">
      <c r="A94" s="1"/>
      <c r="B94" s="1"/>
      <c r="C94" s="1"/>
      <c r="D94" s="1"/>
      <c r="E94" s="1"/>
      <c r="F94" s="1"/>
      <c r="G94" s="1" t="s">
        <v>166</v>
      </c>
      <c r="H94" s="1"/>
      <c r="I94" s="1"/>
      <c r="J94" s="2">
        <f>ROUND(SUM(J80:J81)+SUM(J88:J93),5)</f>
        <v>218545.28</v>
      </c>
      <c r="K94" s="2">
        <f>ROUND(SUM(K80:K81)+SUM(K88:K93),5)</f>
        <v>690877</v>
      </c>
      <c r="L94" s="2">
        <f>ROUND((J94-K94),5)</f>
        <v>-472331.72</v>
      </c>
      <c r="M94" s="15">
        <f>ROUND(IF(K94=0, IF(J94=0, 0, 1), J94/K94),5)</f>
        <v>0.31633</v>
      </c>
    </row>
    <row r="95" spans="1:13" x14ac:dyDescent="0.25">
      <c r="A95" s="1"/>
      <c r="B95" s="1"/>
      <c r="C95" s="1"/>
      <c r="D95" s="1"/>
      <c r="E95" s="1"/>
      <c r="F95" s="1"/>
      <c r="G95" s="1" t="s">
        <v>167</v>
      </c>
      <c r="H95" s="1"/>
      <c r="I95" s="1"/>
      <c r="J95" s="2">
        <v>25757.23</v>
      </c>
      <c r="K95" s="2"/>
      <c r="L95" s="2"/>
      <c r="M95" s="15"/>
    </row>
    <row r="96" spans="1:13" x14ac:dyDescent="0.25">
      <c r="A96" s="1"/>
      <c r="B96" s="1"/>
      <c r="C96" s="1"/>
      <c r="D96" s="1"/>
      <c r="E96" s="1"/>
      <c r="F96" s="1"/>
      <c r="G96" s="1" t="s">
        <v>168</v>
      </c>
      <c r="H96" s="1"/>
      <c r="I96" s="1"/>
      <c r="J96" s="2"/>
      <c r="K96" s="2"/>
      <c r="L96" s="2"/>
      <c r="M96" s="15"/>
    </row>
    <row r="97" spans="1:13" x14ac:dyDescent="0.25">
      <c r="A97" s="1"/>
      <c r="B97" s="1"/>
      <c r="C97" s="1"/>
      <c r="D97" s="1"/>
      <c r="E97" s="1"/>
      <c r="F97" s="1"/>
      <c r="G97" s="1"/>
      <c r="H97" s="1" t="s">
        <v>169</v>
      </c>
      <c r="I97" s="1"/>
      <c r="J97" s="2">
        <v>169.68</v>
      </c>
      <c r="K97" s="2"/>
      <c r="L97" s="2"/>
      <c r="M97" s="15"/>
    </row>
    <row r="98" spans="1:13" x14ac:dyDescent="0.25">
      <c r="A98" s="1"/>
      <c r="B98" s="1"/>
      <c r="C98" s="1"/>
      <c r="D98" s="1"/>
      <c r="E98" s="1"/>
      <c r="F98" s="1"/>
      <c r="G98" s="1"/>
      <c r="H98" s="1" t="s">
        <v>170</v>
      </c>
      <c r="I98" s="1"/>
      <c r="J98" s="2">
        <v>19470.78</v>
      </c>
      <c r="K98" s="2">
        <v>45597</v>
      </c>
      <c r="L98" s="2">
        <f>ROUND((J98-K98),5)</f>
        <v>-26126.22</v>
      </c>
      <c r="M98" s="15">
        <f>ROUND(IF(K98=0, IF(J98=0, 0, 1), J98/K98),5)</f>
        <v>0.42702000000000001</v>
      </c>
    </row>
    <row r="99" spans="1:13" x14ac:dyDescent="0.25">
      <c r="A99" s="1"/>
      <c r="B99" s="1"/>
      <c r="C99" s="1"/>
      <c r="D99" s="1"/>
      <c r="E99" s="1"/>
      <c r="F99" s="1"/>
      <c r="G99" s="1"/>
      <c r="H99" s="1" t="s">
        <v>171</v>
      </c>
      <c r="I99" s="1"/>
      <c r="J99" s="2">
        <v>6110.53</v>
      </c>
      <c r="K99" s="2">
        <v>13820</v>
      </c>
      <c r="L99" s="2">
        <f>ROUND((J99-K99),5)</f>
        <v>-7709.47</v>
      </c>
      <c r="M99" s="15">
        <f>ROUND(IF(K99=0, IF(J99=0, 0, 1), J99/K99),5)</f>
        <v>0.44214999999999999</v>
      </c>
    </row>
    <row r="100" spans="1:13" x14ac:dyDescent="0.25">
      <c r="A100" s="1"/>
      <c r="B100" s="1"/>
      <c r="C100" s="1"/>
      <c r="D100" s="1"/>
      <c r="E100" s="1"/>
      <c r="F100" s="1"/>
      <c r="G100" s="1"/>
      <c r="H100" s="1" t="s">
        <v>172</v>
      </c>
      <c r="I100" s="1"/>
      <c r="J100" s="2">
        <v>844.07</v>
      </c>
      <c r="K100" s="2">
        <v>83100</v>
      </c>
      <c r="L100" s="2">
        <f>ROUND((J100-K100),5)</f>
        <v>-82255.929999999993</v>
      </c>
      <c r="M100" s="15">
        <f>ROUND(IF(K100=0, IF(J100=0, 0, 1), J100/K100),5)</f>
        <v>1.0160000000000001E-2</v>
      </c>
    </row>
    <row r="101" spans="1:13" x14ac:dyDescent="0.25">
      <c r="A101" s="1"/>
      <c r="B101" s="1"/>
      <c r="C101" s="1"/>
      <c r="D101" s="1"/>
      <c r="E101" s="1"/>
      <c r="F101" s="1"/>
      <c r="G101" s="1"/>
      <c r="H101" s="1" t="s">
        <v>173</v>
      </c>
      <c r="I101" s="1"/>
      <c r="J101" s="2">
        <v>0</v>
      </c>
      <c r="K101" s="2">
        <v>8100</v>
      </c>
      <c r="L101" s="2">
        <f>ROUND((J101-K101),5)</f>
        <v>-8100</v>
      </c>
      <c r="M101" s="15">
        <f>ROUND(IF(K101=0, IF(J101=0, 0, 1), J101/K101),5)</f>
        <v>0</v>
      </c>
    </row>
    <row r="102" spans="1:13" ht="15.75" thickBot="1" x14ac:dyDescent="0.3">
      <c r="A102" s="1"/>
      <c r="B102" s="1"/>
      <c r="C102" s="1"/>
      <c r="D102" s="1"/>
      <c r="E102" s="1"/>
      <c r="F102" s="1"/>
      <c r="G102" s="1"/>
      <c r="H102" s="1" t="s">
        <v>174</v>
      </c>
      <c r="I102" s="1"/>
      <c r="J102" s="8">
        <v>228</v>
      </c>
      <c r="K102" s="8">
        <v>500</v>
      </c>
      <c r="L102" s="8">
        <f>ROUND((J102-K102),5)</f>
        <v>-272</v>
      </c>
      <c r="M102" s="17">
        <f>ROUND(IF(K102=0, IF(J102=0, 0, 1), J102/K102),5)</f>
        <v>0.45600000000000002</v>
      </c>
    </row>
    <row r="103" spans="1:13" x14ac:dyDescent="0.25">
      <c r="A103" s="1"/>
      <c r="B103" s="1"/>
      <c r="C103" s="1"/>
      <c r="D103" s="1"/>
      <c r="E103" s="1"/>
      <c r="F103" s="1"/>
      <c r="G103" s="1" t="s">
        <v>175</v>
      </c>
      <c r="H103" s="1"/>
      <c r="I103" s="1"/>
      <c r="J103" s="2">
        <f>ROUND(SUM(J96:J102),5)</f>
        <v>26823.06</v>
      </c>
      <c r="K103" s="2">
        <f>ROUND(SUM(K96:K102),5)</f>
        <v>151117</v>
      </c>
      <c r="L103" s="2">
        <f>ROUND((J103-K103),5)</f>
        <v>-124293.94</v>
      </c>
      <c r="M103" s="15">
        <f>ROUND(IF(K103=0, IF(J103=0, 0, 1), J103/K103),5)</f>
        <v>0.17749999999999999</v>
      </c>
    </row>
    <row r="104" spans="1:13" x14ac:dyDescent="0.25">
      <c r="A104" s="1"/>
      <c r="B104" s="1"/>
      <c r="C104" s="1"/>
      <c r="D104" s="1"/>
      <c r="E104" s="1"/>
      <c r="F104" s="1"/>
      <c r="G104" s="1" t="s">
        <v>176</v>
      </c>
      <c r="H104" s="1"/>
      <c r="I104" s="1"/>
      <c r="J104" s="2"/>
      <c r="K104" s="2"/>
      <c r="L104" s="2"/>
      <c r="M104" s="15"/>
    </row>
    <row r="105" spans="1:13" x14ac:dyDescent="0.25">
      <c r="A105" s="1"/>
      <c r="B105" s="1"/>
      <c r="C105" s="1"/>
      <c r="D105" s="1"/>
      <c r="E105" s="1"/>
      <c r="F105" s="1"/>
      <c r="G105" s="1"/>
      <c r="H105" s="1" t="s">
        <v>177</v>
      </c>
      <c r="I105" s="1"/>
      <c r="J105" s="2">
        <v>2054.98</v>
      </c>
      <c r="K105" s="2">
        <v>1778</v>
      </c>
      <c r="L105" s="2">
        <f>ROUND((J105-K105),5)</f>
        <v>276.98</v>
      </c>
      <c r="M105" s="15">
        <f>ROUND(IF(K105=0, IF(J105=0, 0, 1), J105/K105),5)</f>
        <v>1.15578</v>
      </c>
    </row>
    <row r="106" spans="1:13" x14ac:dyDescent="0.25">
      <c r="A106" s="1"/>
      <c r="B106" s="1"/>
      <c r="C106" s="1"/>
      <c r="D106" s="1"/>
      <c r="E106" s="1"/>
      <c r="F106" s="1"/>
      <c r="G106" s="1"/>
      <c r="H106" s="1" t="s">
        <v>178</v>
      </c>
      <c r="I106" s="1"/>
      <c r="J106" s="2">
        <v>3308.43</v>
      </c>
      <c r="K106" s="2">
        <v>9444.7000000000007</v>
      </c>
      <c r="L106" s="2">
        <f>ROUND((J106-K106),5)</f>
        <v>-6136.27</v>
      </c>
      <c r="M106" s="15">
        <f>ROUND(IF(K106=0, IF(J106=0, 0, 1), J106/K106),5)</f>
        <v>0.35028999999999999</v>
      </c>
    </row>
    <row r="107" spans="1:13" ht="15.75" thickBot="1" x14ac:dyDescent="0.3">
      <c r="A107" s="1"/>
      <c r="B107" s="1"/>
      <c r="C107" s="1"/>
      <c r="D107" s="1"/>
      <c r="E107" s="1"/>
      <c r="F107" s="1"/>
      <c r="G107" s="1"/>
      <c r="H107" s="1" t="s">
        <v>179</v>
      </c>
      <c r="I107" s="1"/>
      <c r="J107" s="35">
        <v>555.80999999999995</v>
      </c>
      <c r="K107" s="35">
        <v>1302.71</v>
      </c>
      <c r="L107" s="35">
        <f>ROUND((J107-K107),5)</f>
        <v>-746.9</v>
      </c>
      <c r="M107" s="36">
        <f>ROUND(IF(K107=0, IF(J107=0, 0, 1), J107/K107),5)</f>
        <v>0.42665999999999998</v>
      </c>
    </row>
    <row r="108" spans="1:13" ht="15.75" thickBot="1" x14ac:dyDescent="0.3">
      <c r="A108" s="1"/>
      <c r="B108" s="1"/>
      <c r="C108" s="1"/>
      <c r="D108" s="1"/>
      <c r="E108" s="1"/>
      <c r="F108" s="1"/>
      <c r="G108" s="1" t="s">
        <v>180</v>
      </c>
      <c r="H108" s="1"/>
      <c r="I108" s="1"/>
      <c r="J108" s="3">
        <f>ROUND(SUM(J104:J107),5)</f>
        <v>5919.22</v>
      </c>
      <c r="K108" s="3">
        <f>ROUND(SUM(K104:K107),5)</f>
        <v>12525.41</v>
      </c>
      <c r="L108" s="3">
        <f>ROUND((J108-K108),5)</f>
        <v>-6606.19</v>
      </c>
      <c r="M108" s="16">
        <f>ROUND(IF(K108=0, IF(J108=0, 0, 1), J108/K108),5)</f>
        <v>0.47258</v>
      </c>
    </row>
    <row r="109" spans="1:13" x14ac:dyDescent="0.25">
      <c r="A109" s="1"/>
      <c r="B109" s="1"/>
      <c r="C109" s="1"/>
      <c r="D109" s="1"/>
      <c r="E109" s="1"/>
      <c r="F109" s="1" t="s">
        <v>181</v>
      </c>
      <c r="G109" s="1"/>
      <c r="H109" s="1"/>
      <c r="I109" s="1"/>
      <c r="J109" s="2">
        <f>ROUND(J79+SUM(J94:J95)+J103+J108,5)</f>
        <v>277044.78999999998</v>
      </c>
      <c r="K109" s="2">
        <f>ROUND(K79+SUM(K94:K95)+K103+K108,5)</f>
        <v>854519.41</v>
      </c>
      <c r="L109" s="2">
        <f>ROUND((J109-K109),5)</f>
        <v>-577474.62</v>
      </c>
      <c r="M109" s="15">
        <f>ROUND(IF(K109=0, IF(J109=0, 0, 1), J109/K109),5)</f>
        <v>0.32421</v>
      </c>
    </row>
    <row r="110" spans="1:13" x14ac:dyDescent="0.25">
      <c r="A110" s="1"/>
      <c r="B110" s="1"/>
      <c r="C110" s="1"/>
      <c r="D110" s="1"/>
      <c r="E110" s="1"/>
      <c r="F110" s="1" t="s">
        <v>182</v>
      </c>
      <c r="G110" s="1"/>
      <c r="H110" s="1"/>
      <c r="I110" s="1"/>
      <c r="J110" s="2"/>
      <c r="K110" s="2"/>
      <c r="L110" s="2"/>
      <c r="M110" s="15"/>
    </row>
    <row r="111" spans="1:13" x14ac:dyDescent="0.25">
      <c r="A111" s="1"/>
      <c r="B111" s="1"/>
      <c r="C111" s="1"/>
      <c r="D111" s="1"/>
      <c r="E111" s="1"/>
      <c r="F111" s="1"/>
      <c r="G111" s="1" t="s">
        <v>183</v>
      </c>
      <c r="H111" s="1"/>
      <c r="I111" s="1"/>
      <c r="J111" s="2">
        <v>285</v>
      </c>
      <c r="K111" s="2">
        <v>4500</v>
      </c>
      <c r="L111" s="2">
        <f>ROUND((J111-K111),5)</f>
        <v>-4215</v>
      </c>
      <c r="M111" s="15">
        <f>ROUND(IF(K111=0, IF(J111=0, 0, 1), J111/K111),5)</f>
        <v>6.3329999999999997E-2</v>
      </c>
    </row>
    <row r="112" spans="1:13" x14ac:dyDescent="0.25">
      <c r="A112" s="1"/>
      <c r="B112" s="1"/>
      <c r="C112" s="1"/>
      <c r="D112" s="1"/>
      <c r="E112" s="1"/>
      <c r="F112" s="1"/>
      <c r="G112" s="1" t="s">
        <v>184</v>
      </c>
      <c r="H112" s="1"/>
      <c r="I112" s="1"/>
      <c r="J112" s="2">
        <v>13500</v>
      </c>
      <c r="K112" s="2">
        <v>32000</v>
      </c>
      <c r="L112" s="2">
        <f>ROUND((J112-K112),5)</f>
        <v>-18500</v>
      </c>
      <c r="M112" s="15">
        <f>ROUND(IF(K112=0, IF(J112=0, 0, 1), J112/K112),5)</f>
        <v>0.42187999999999998</v>
      </c>
    </row>
    <row r="113" spans="1:13" ht="15.75" thickBot="1" x14ac:dyDescent="0.3">
      <c r="A113" s="1"/>
      <c r="B113" s="1"/>
      <c r="C113" s="1"/>
      <c r="D113" s="1"/>
      <c r="E113" s="1"/>
      <c r="F113" s="1"/>
      <c r="G113" s="1" t="s">
        <v>185</v>
      </c>
      <c r="H113" s="1"/>
      <c r="I113" s="1"/>
      <c r="J113" s="8">
        <v>0</v>
      </c>
      <c r="K113" s="8">
        <v>8000</v>
      </c>
      <c r="L113" s="8">
        <f>ROUND((J113-K113),5)</f>
        <v>-8000</v>
      </c>
      <c r="M113" s="17">
        <f>ROUND(IF(K113=0, IF(J113=0, 0, 1), J113/K113),5)</f>
        <v>0</v>
      </c>
    </row>
    <row r="114" spans="1:13" x14ac:dyDescent="0.25">
      <c r="A114" s="1"/>
      <c r="B114" s="1"/>
      <c r="C114" s="1"/>
      <c r="D114" s="1"/>
      <c r="E114" s="1"/>
      <c r="F114" s="1" t="s">
        <v>186</v>
      </c>
      <c r="G114" s="1"/>
      <c r="H114" s="1"/>
      <c r="I114" s="1"/>
      <c r="J114" s="2">
        <f>ROUND(SUM(J110:J113),5)</f>
        <v>13785</v>
      </c>
      <c r="K114" s="2">
        <f>ROUND(SUM(K110:K113),5)</f>
        <v>44500</v>
      </c>
      <c r="L114" s="2">
        <f>ROUND((J114-K114),5)</f>
        <v>-30715</v>
      </c>
      <c r="M114" s="15">
        <f>ROUND(IF(K114=0, IF(J114=0, 0, 1), J114/K114),5)</f>
        <v>0.30978</v>
      </c>
    </row>
    <row r="115" spans="1:13" x14ac:dyDescent="0.25">
      <c r="A115" s="1"/>
      <c r="B115" s="1"/>
      <c r="C115" s="1"/>
      <c r="D115" s="1"/>
      <c r="E115" s="1"/>
      <c r="F115" s="1" t="s">
        <v>187</v>
      </c>
      <c r="G115" s="1"/>
      <c r="H115" s="1"/>
      <c r="I115" s="1"/>
      <c r="J115" s="2"/>
      <c r="K115" s="2"/>
      <c r="L115" s="2"/>
      <c r="M115" s="15"/>
    </row>
    <row r="116" spans="1:13" x14ac:dyDescent="0.25">
      <c r="A116" s="1"/>
      <c r="B116" s="1"/>
      <c r="C116" s="1"/>
      <c r="D116" s="1"/>
      <c r="E116" s="1"/>
      <c r="F116" s="1"/>
      <c r="G116" s="1" t="s">
        <v>188</v>
      </c>
      <c r="H116" s="1"/>
      <c r="I116" s="1"/>
      <c r="J116" s="2"/>
      <c r="K116" s="2"/>
      <c r="L116" s="2"/>
      <c r="M116" s="15"/>
    </row>
    <row r="117" spans="1:13" x14ac:dyDescent="0.25">
      <c r="A117" s="1"/>
      <c r="B117" s="1"/>
      <c r="C117" s="1"/>
      <c r="D117" s="1"/>
      <c r="E117" s="1"/>
      <c r="F117" s="1"/>
      <c r="G117" s="1"/>
      <c r="H117" s="1" t="s">
        <v>189</v>
      </c>
      <c r="I117" s="1"/>
      <c r="J117" s="2"/>
      <c r="K117" s="2"/>
      <c r="L117" s="2"/>
      <c r="M117" s="15"/>
    </row>
    <row r="118" spans="1:13" x14ac:dyDescent="0.25">
      <c r="A118" s="1"/>
      <c r="B118" s="1"/>
      <c r="C118" s="1"/>
      <c r="D118" s="1"/>
      <c r="E118" s="1"/>
      <c r="F118" s="1"/>
      <c r="G118" s="1"/>
      <c r="H118" s="1"/>
      <c r="I118" s="1" t="s">
        <v>190</v>
      </c>
      <c r="J118" s="2">
        <v>1741.54</v>
      </c>
      <c r="K118" s="2">
        <v>4000</v>
      </c>
      <c r="L118" s="2">
        <f>ROUND((J118-K118),5)</f>
        <v>-2258.46</v>
      </c>
      <c r="M118" s="15">
        <f>ROUND(IF(K118=0, IF(J118=0, 0, 1), J118/K118),5)</f>
        <v>0.43539</v>
      </c>
    </row>
    <row r="119" spans="1:13" ht="15.75" thickBot="1" x14ac:dyDescent="0.3">
      <c r="A119" s="1"/>
      <c r="B119" s="1"/>
      <c r="C119" s="1"/>
      <c r="D119" s="1"/>
      <c r="E119" s="1"/>
      <c r="F119" s="1"/>
      <c r="G119" s="1"/>
      <c r="H119" s="1"/>
      <c r="I119" s="1" t="s">
        <v>191</v>
      </c>
      <c r="J119" s="8">
        <v>26935.59</v>
      </c>
      <c r="K119" s="8">
        <v>21000</v>
      </c>
      <c r="L119" s="8">
        <f>ROUND((J119-K119),5)</f>
        <v>5935.59</v>
      </c>
      <c r="M119" s="17">
        <f>ROUND(IF(K119=0, IF(J119=0, 0, 1), J119/K119),5)</f>
        <v>1.2826500000000001</v>
      </c>
    </row>
    <row r="120" spans="1:13" x14ac:dyDescent="0.25">
      <c r="A120" s="1"/>
      <c r="B120" s="1"/>
      <c r="C120" s="1"/>
      <c r="D120" s="1"/>
      <c r="E120" s="1"/>
      <c r="F120" s="1"/>
      <c r="G120" s="1"/>
      <c r="H120" s="1" t="s">
        <v>192</v>
      </c>
      <c r="I120" s="1"/>
      <c r="J120" s="2">
        <f>ROUND(SUM(J117:J119),5)</f>
        <v>28677.13</v>
      </c>
      <c r="K120" s="2">
        <f>ROUND(SUM(K117:K119),5)</f>
        <v>25000</v>
      </c>
      <c r="L120" s="2">
        <f>ROUND((J120-K120),5)</f>
        <v>3677.13</v>
      </c>
      <c r="M120" s="15">
        <f>ROUND(IF(K120=0, IF(J120=0, 0, 1), J120/K120),5)</f>
        <v>1.1470899999999999</v>
      </c>
    </row>
    <row r="121" spans="1:13" x14ac:dyDescent="0.25">
      <c r="A121" s="1"/>
      <c r="B121" s="1"/>
      <c r="C121" s="1"/>
      <c r="D121" s="1"/>
      <c r="E121" s="1"/>
      <c r="F121" s="1"/>
      <c r="G121" s="1"/>
      <c r="H121" s="1" t="s">
        <v>193</v>
      </c>
      <c r="I121" s="1"/>
      <c r="J121" s="2"/>
      <c r="K121" s="2"/>
      <c r="L121" s="2"/>
      <c r="M121" s="15"/>
    </row>
    <row r="122" spans="1:13" x14ac:dyDescent="0.25">
      <c r="A122" s="1"/>
      <c r="B122" s="1"/>
      <c r="C122" s="1"/>
      <c r="D122" s="1"/>
      <c r="E122" s="1"/>
      <c r="F122" s="1"/>
      <c r="G122" s="1"/>
      <c r="H122" s="1"/>
      <c r="I122" s="1" t="s">
        <v>361</v>
      </c>
      <c r="J122" s="2">
        <v>100.96</v>
      </c>
      <c r="K122" s="2"/>
      <c r="L122" s="2"/>
      <c r="M122" s="15"/>
    </row>
    <row r="123" spans="1:13" ht="15.75" thickBot="1" x14ac:dyDescent="0.3">
      <c r="A123" s="1"/>
      <c r="B123" s="1"/>
      <c r="C123" s="1"/>
      <c r="D123" s="1"/>
      <c r="E123" s="1"/>
      <c r="F123" s="1"/>
      <c r="G123" s="1"/>
      <c r="H123" s="1"/>
      <c r="I123" s="1" t="s">
        <v>362</v>
      </c>
      <c r="J123" s="8">
        <v>195.75</v>
      </c>
      <c r="K123" s="8">
        <v>3000</v>
      </c>
      <c r="L123" s="8">
        <f>ROUND((J123-K123),5)</f>
        <v>-2804.25</v>
      </c>
      <c r="M123" s="17">
        <f>ROUND(IF(K123=0, IF(J123=0, 0, 1), J123/K123),5)</f>
        <v>6.5250000000000002E-2</v>
      </c>
    </row>
    <row r="124" spans="1:13" x14ac:dyDescent="0.25">
      <c r="A124" s="1"/>
      <c r="B124" s="1"/>
      <c r="C124" s="1"/>
      <c r="D124" s="1"/>
      <c r="E124" s="1"/>
      <c r="F124" s="1"/>
      <c r="G124" s="1"/>
      <c r="H124" s="1" t="s">
        <v>363</v>
      </c>
      <c r="I124" s="1"/>
      <c r="J124" s="2">
        <f>ROUND(SUM(J121:J123),5)</f>
        <v>296.70999999999998</v>
      </c>
      <c r="K124" s="2">
        <f>ROUND(SUM(K121:K123),5)</f>
        <v>3000</v>
      </c>
      <c r="L124" s="2">
        <f>ROUND((J124-K124),5)</f>
        <v>-2703.29</v>
      </c>
      <c r="M124" s="15">
        <f>ROUND(IF(K124=0, IF(J124=0, 0, 1), J124/K124),5)</f>
        <v>9.8900000000000002E-2</v>
      </c>
    </row>
    <row r="125" spans="1:13" ht="15.75" thickBot="1" x14ac:dyDescent="0.3">
      <c r="A125" s="1"/>
      <c r="B125" s="1"/>
      <c r="C125" s="1"/>
      <c r="D125" s="1"/>
      <c r="E125" s="1"/>
      <c r="F125" s="1"/>
      <c r="G125" s="1"/>
      <c r="H125" s="1" t="s">
        <v>194</v>
      </c>
      <c r="I125" s="1"/>
      <c r="J125" s="8">
        <v>202.63</v>
      </c>
      <c r="K125" s="8">
        <v>1500</v>
      </c>
      <c r="L125" s="8">
        <f>ROUND((J125-K125),5)</f>
        <v>-1297.3699999999999</v>
      </c>
      <c r="M125" s="17">
        <f>ROUND(IF(K125=0, IF(J125=0, 0, 1), J125/K125),5)</f>
        <v>0.13508999999999999</v>
      </c>
    </row>
    <row r="126" spans="1:13" x14ac:dyDescent="0.25">
      <c r="A126" s="1"/>
      <c r="B126" s="1"/>
      <c r="C126" s="1"/>
      <c r="D126" s="1"/>
      <c r="E126" s="1"/>
      <c r="F126" s="1"/>
      <c r="G126" s="1" t="s">
        <v>195</v>
      </c>
      <c r="H126" s="1"/>
      <c r="I126" s="1"/>
      <c r="J126" s="2">
        <f>ROUND(J116+J120+SUM(J124:J125),5)</f>
        <v>29176.47</v>
      </c>
      <c r="K126" s="2">
        <f>ROUND(K116+K120+SUM(K124:K125),5)</f>
        <v>29500</v>
      </c>
      <c r="L126" s="2">
        <f>ROUND((J126-K126),5)</f>
        <v>-323.52999999999997</v>
      </c>
      <c r="M126" s="15">
        <f>ROUND(IF(K126=0, IF(J126=0, 0, 1), J126/K126),5)</f>
        <v>0.98902999999999996</v>
      </c>
    </row>
    <row r="127" spans="1:13" x14ac:dyDescent="0.25">
      <c r="A127" s="1"/>
      <c r="B127" s="1"/>
      <c r="C127" s="1"/>
      <c r="D127" s="1"/>
      <c r="E127" s="1"/>
      <c r="F127" s="1"/>
      <c r="G127" s="1" t="s">
        <v>196</v>
      </c>
      <c r="H127" s="1"/>
      <c r="I127" s="1"/>
      <c r="J127" s="2">
        <v>0</v>
      </c>
      <c r="K127" s="2">
        <v>0</v>
      </c>
      <c r="L127" s="2">
        <f>ROUND((J127-K127),5)</f>
        <v>0</v>
      </c>
      <c r="M127" s="15">
        <f>ROUND(IF(K127=0, IF(J127=0, 0, 1), J127/K127),5)</f>
        <v>0</v>
      </c>
    </row>
    <row r="128" spans="1:13" x14ac:dyDescent="0.25">
      <c r="A128" s="1"/>
      <c r="B128" s="1"/>
      <c r="C128" s="1"/>
      <c r="D128" s="1"/>
      <c r="E128" s="1"/>
      <c r="F128" s="1"/>
      <c r="G128" s="1" t="s">
        <v>197</v>
      </c>
      <c r="H128" s="1"/>
      <c r="I128" s="1"/>
      <c r="J128" s="2"/>
      <c r="K128" s="2"/>
      <c r="L128" s="2"/>
      <c r="M128" s="15"/>
    </row>
    <row r="129" spans="1:13" x14ac:dyDescent="0.25">
      <c r="A129" s="1"/>
      <c r="B129" s="1"/>
      <c r="C129" s="1"/>
      <c r="D129" s="1"/>
      <c r="E129" s="1"/>
      <c r="F129" s="1"/>
      <c r="G129" s="1"/>
      <c r="H129" s="1" t="s">
        <v>198</v>
      </c>
      <c r="I129" s="1"/>
      <c r="J129" s="2">
        <v>553.24</v>
      </c>
      <c r="K129" s="2">
        <v>1200</v>
      </c>
      <c r="L129" s="2">
        <f>ROUND((J129-K129),5)</f>
        <v>-646.76</v>
      </c>
      <c r="M129" s="15">
        <f>ROUND(IF(K129=0, IF(J129=0, 0, 1), J129/K129),5)</f>
        <v>0.46103</v>
      </c>
    </row>
    <row r="130" spans="1:13" x14ac:dyDescent="0.25">
      <c r="A130" s="1"/>
      <c r="B130" s="1"/>
      <c r="C130" s="1"/>
      <c r="D130" s="1"/>
      <c r="E130" s="1"/>
      <c r="F130" s="1"/>
      <c r="G130" s="1"/>
      <c r="H130" s="1" t="s">
        <v>199</v>
      </c>
      <c r="I130" s="1"/>
      <c r="J130" s="2">
        <v>320.32</v>
      </c>
      <c r="K130" s="2">
        <v>1500</v>
      </c>
      <c r="L130" s="2">
        <f>ROUND((J130-K130),5)</f>
        <v>-1179.68</v>
      </c>
      <c r="M130" s="15">
        <f>ROUND(IF(K130=0, IF(J130=0, 0, 1), J130/K130),5)</f>
        <v>0.21354999999999999</v>
      </c>
    </row>
    <row r="131" spans="1:13" x14ac:dyDescent="0.25">
      <c r="A131" s="1"/>
      <c r="B131" s="1"/>
      <c r="C131" s="1"/>
      <c r="D131" s="1"/>
      <c r="E131" s="1"/>
      <c r="F131" s="1"/>
      <c r="G131" s="1"/>
      <c r="H131" s="1" t="s">
        <v>200</v>
      </c>
      <c r="I131" s="1"/>
      <c r="J131" s="2">
        <v>2046.44</v>
      </c>
      <c r="K131" s="2">
        <v>4400</v>
      </c>
      <c r="L131" s="2">
        <f>ROUND((J131-K131),5)</f>
        <v>-2353.56</v>
      </c>
      <c r="M131" s="15">
        <f>ROUND(IF(K131=0, IF(J131=0, 0, 1), J131/K131),5)</f>
        <v>0.46510000000000001</v>
      </c>
    </row>
    <row r="132" spans="1:13" x14ac:dyDescent="0.25">
      <c r="A132" s="1"/>
      <c r="B132" s="1"/>
      <c r="C132" s="1"/>
      <c r="D132" s="1"/>
      <c r="E132" s="1"/>
      <c r="F132" s="1"/>
      <c r="G132" s="1"/>
      <c r="H132" s="1" t="s">
        <v>201</v>
      </c>
      <c r="I132" s="1"/>
      <c r="J132" s="2">
        <v>350.59</v>
      </c>
      <c r="K132" s="2">
        <v>1000</v>
      </c>
      <c r="L132" s="2">
        <f>ROUND((J132-K132),5)</f>
        <v>-649.41</v>
      </c>
      <c r="M132" s="15">
        <f>ROUND(IF(K132=0, IF(J132=0, 0, 1), J132/K132),5)</f>
        <v>0.35059000000000001</v>
      </c>
    </row>
    <row r="133" spans="1:13" x14ac:dyDescent="0.25">
      <c r="A133" s="1"/>
      <c r="B133" s="1"/>
      <c r="C133" s="1"/>
      <c r="D133" s="1"/>
      <c r="E133" s="1"/>
      <c r="F133" s="1"/>
      <c r="G133" s="1"/>
      <c r="H133" s="1" t="s">
        <v>202</v>
      </c>
      <c r="I133" s="1"/>
      <c r="J133" s="2">
        <v>350.59</v>
      </c>
      <c r="K133" s="2">
        <v>1000</v>
      </c>
      <c r="L133" s="2">
        <f>ROUND((J133-K133),5)</f>
        <v>-649.41</v>
      </c>
      <c r="M133" s="15">
        <f>ROUND(IF(K133=0, IF(J133=0, 0, 1), J133/K133),5)</f>
        <v>0.35059000000000001</v>
      </c>
    </row>
    <row r="134" spans="1:13" ht="15.75" thickBot="1" x14ac:dyDescent="0.3">
      <c r="A134" s="1"/>
      <c r="B134" s="1"/>
      <c r="C134" s="1"/>
      <c r="D134" s="1"/>
      <c r="E134" s="1"/>
      <c r="F134" s="1"/>
      <c r="G134" s="1"/>
      <c r="H134" s="1" t="s">
        <v>364</v>
      </c>
      <c r="I134" s="1"/>
      <c r="J134" s="8">
        <v>11.96</v>
      </c>
      <c r="K134" s="8"/>
      <c r="L134" s="8"/>
      <c r="M134" s="17"/>
    </row>
    <row r="135" spans="1:13" x14ac:dyDescent="0.25">
      <c r="A135" s="1"/>
      <c r="B135" s="1"/>
      <c r="C135" s="1"/>
      <c r="D135" s="1"/>
      <c r="E135" s="1"/>
      <c r="F135" s="1"/>
      <c r="G135" s="1" t="s">
        <v>203</v>
      </c>
      <c r="H135" s="1"/>
      <c r="I135" s="1"/>
      <c r="J135" s="2">
        <f>ROUND(SUM(J128:J134),5)</f>
        <v>3633.14</v>
      </c>
      <c r="K135" s="2">
        <f>ROUND(SUM(K128:K134),5)</f>
        <v>9100</v>
      </c>
      <c r="L135" s="2">
        <f>ROUND((J135-K135),5)</f>
        <v>-5466.86</v>
      </c>
      <c r="M135" s="15">
        <f>ROUND(IF(K135=0, IF(J135=0, 0, 1), J135/K135),5)</f>
        <v>0.39924999999999999</v>
      </c>
    </row>
    <row r="136" spans="1:13" x14ac:dyDescent="0.25">
      <c r="A136" s="1"/>
      <c r="B136" s="1"/>
      <c r="C136" s="1"/>
      <c r="D136" s="1"/>
      <c r="E136" s="1"/>
      <c r="F136" s="1"/>
      <c r="G136" s="1" t="s">
        <v>204</v>
      </c>
      <c r="H136" s="1"/>
      <c r="I136" s="1"/>
      <c r="J136" s="2"/>
      <c r="K136" s="2"/>
      <c r="L136" s="2"/>
      <c r="M136" s="15"/>
    </row>
    <row r="137" spans="1:13" x14ac:dyDescent="0.25">
      <c r="A137" s="1"/>
      <c r="B137" s="1"/>
      <c r="C137" s="1"/>
      <c r="D137" s="1"/>
      <c r="E137" s="1"/>
      <c r="F137" s="1"/>
      <c r="G137" s="1"/>
      <c r="H137" s="1" t="s">
        <v>205</v>
      </c>
      <c r="I137" s="1"/>
      <c r="J137" s="2"/>
      <c r="K137" s="2"/>
      <c r="L137" s="2"/>
      <c r="M137" s="15"/>
    </row>
    <row r="138" spans="1:13" x14ac:dyDescent="0.25">
      <c r="A138" s="1"/>
      <c r="B138" s="1"/>
      <c r="C138" s="1"/>
      <c r="D138" s="1"/>
      <c r="E138" s="1"/>
      <c r="F138" s="1"/>
      <c r="G138" s="1"/>
      <c r="H138" s="1"/>
      <c r="I138" s="1" t="s">
        <v>206</v>
      </c>
      <c r="J138" s="2">
        <v>6759.41</v>
      </c>
      <c r="K138" s="2">
        <v>20000</v>
      </c>
      <c r="L138" s="2">
        <f>ROUND((J138-K138),5)</f>
        <v>-13240.59</v>
      </c>
      <c r="M138" s="15">
        <f>ROUND(IF(K138=0, IF(J138=0, 0, 1), J138/K138),5)</f>
        <v>0.33796999999999999</v>
      </c>
    </row>
    <row r="139" spans="1:13" x14ac:dyDescent="0.25">
      <c r="A139" s="1"/>
      <c r="B139" s="1"/>
      <c r="C139" s="1"/>
      <c r="D139" s="1"/>
      <c r="E139" s="1"/>
      <c r="F139" s="1"/>
      <c r="G139" s="1"/>
      <c r="H139" s="1"/>
      <c r="I139" s="1" t="s">
        <v>207</v>
      </c>
      <c r="J139" s="2">
        <v>1713.37</v>
      </c>
      <c r="K139" s="2">
        <v>4500</v>
      </c>
      <c r="L139" s="2">
        <f>ROUND((J139-K139),5)</f>
        <v>-2786.63</v>
      </c>
      <c r="M139" s="15">
        <f>ROUND(IF(K139=0, IF(J139=0, 0, 1), J139/K139),5)</f>
        <v>0.38074999999999998</v>
      </c>
    </row>
    <row r="140" spans="1:13" ht="15.75" thickBot="1" x14ac:dyDescent="0.3">
      <c r="A140" s="1"/>
      <c r="B140" s="1"/>
      <c r="C140" s="1"/>
      <c r="D140" s="1"/>
      <c r="E140" s="1"/>
      <c r="F140" s="1"/>
      <c r="G140" s="1"/>
      <c r="H140" s="1"/>
      <c r="I140" s="1" t="s">
        <v>208</v>
      </c>
      <c r="J140" s="8">
        <v>1295.98</v>
      </c>
      <c r="K140" s="8">
        <v>3000</v>
      </c>
      <c r="L140" s="8">
        <f>ROUND((J140-K140),5)</f>
        <v>-1704.02</v>
      </c>
      <c r="M140" s="17">
        <f>ROUND(IF(K140=0, IF(J140=0, 0, 1), J140/K140),5)</f>
        <v>0.43198999999999999</v>
      </c>
    </row>
    <row r="141" spans="1:13" x14ac:dyDescent="0.25">
      <c r="A141" s="1"/>
      <c r="B141" s="1"/>
      <c r="C141" s="1"/>
      <c r="D141" s="1"/>
      <c r="E141" s="1"/>
      <c r="F141" s="1"/>
      <c r="G141" s="1"/>
      <c r="H141" s="1" t="s">
        <v>209</v>
      </c>
      <c r="I141" s="1"/>
      <c r="J141" s="2">
        <f>ROUND(SUM(J137:J140),5)</f>
        <v>9768.76</v>
      </c>
      <c r="K141" s="2">
        <f>ROUND(SUM(K137:K140),5)</f>
        <v>27500</v>
      </c>
      <c r="L141" s="2">
        <f>ROUND((J141-K141),5)</f>
        <v>-17731.240000000002</v>
      </c>
      <c r="M141" s="15">
        <f>ROUND(IF(K141=0, IF(J141=0, 0, 1), J141/K141),5)</f>
        <v>0.35522999999999999</v>
      </c>
    </row>
    <row r="142" spans="1:13" x14ac:dyDescent="0.25">
      <c r="A142" s="1"/>
      <c r="B142" s="1"/>
      <c r="C142" s="1"/>
      <c r="D142" s="1"/>
      <c r="E142" s="1"/>
      <c r="F142" s="1"/>
      <c r="G142" s="1"/>
      <c r="H142" s="1" t="s">
        <v>210</v>
      </c>
      <c r="I142" s="1"/>
      <c r="J142" s="2">
        <v>736.44</v>
      </c>
      <c r="K142" s="2">
        <v>2000</v>
      </c>
      <c r="L142" s="2">
        <f>ROUND((J142-K142),5)</f>
        <v>-1263.56</v>
      </c>
      <c r="M142" s="15">
        <f>ROUND(IF(K142=0, IF(J142=0, 0, 1), J142/K142),5)</f>
        <v>0.36821999999999999</v>
      </c>
    </row>
    <row r="143" spans="1:13" ht="15.75" thickBot="1" x14ac:dyDescent="0.3">
      <c r="A143" s="1"/>
      <c r="B143" s="1"/>
      <c r="C143" s="1"/>
      <c r="D143" s="1"/>
      <c r="E143" s="1"/>
      <c r="F143" s="1"/>
      <c r="G143" s="1"/>
      <c r="H143" s="1" t="s">
        <v>211</v>
      </c>
      <c r="I143" s="1"/>
      <c r="J143" s="8">
        <v>719.92</v>
      </c>
      <c r="K143" s="8">
        <v>2200</v>
      </c>
      <c r="L143" s="8">
        <f>ROUND((J143-K143),5)</f>
        <v>-1480.08</v>
      </c>
      <c r="M143" s="17">
        <f>ROUND(IF(K143=0, IF(J143=0, 0, 1), J143/K143),5)</f>
        <v>0.32723999999999998</v>
      </c>
    </row>
    <row r="144" spans="1:13" x14ac:dyDescent="0.25">
      <c r="A144" s="1"/>
      <c r="B144" s="1"/>
      <c r="C144" s="1"/>
      <c r="D144" s="1"/>
      <c r="E144" s="1"/>
      <c r="F144" s="1"/>
      <c r="G144" s="1" t="s">
        <v>212</v>
      </c>
      <c r="H144" s="1"/>
      <c r="I144" s="1"/>
      <c r="J144" s="2">
        <f>ROUND(J136+SUM(J141:J143),5)</f>
        <v>11225.12</v>
      </c>
      <c r="K144" s="2">
        <f>ROUND(K136+SUM(K141:K143),5)</f>
        <v>31700</v>
      </c>
      <c r="L144" s="2">
        <f>ROUND((J144-K144),5)</f>
        <v>-20474.88</v>
      </c>
      <c r="M144" s="15">
        <f>ROUND(IF(K144=0, IF(J144=0, 0, 1), J144/K144),5)</f>
        <v>0.35410000000000003</v>
      </c>
    </row>
    <row r="145" spans="1:13" ht="15.75" thickBot="1" x14ac:dyDescent="0.3">
      <c r="A145" s="1"/>
      <c r="B145" s="1"/>
      <c r="C145" s="1"/>
      <c r="D145" s="1"/>
      <c r="E145" s="1"/>
      <c r="F145" s="1"/>
      <c r="G145" s="1" t="s">
        <v>213</v>
      </c>
      <c r="H145" s="1"/>
      <c r="I145" s="1"/>
      <c r="J145" s="35">
        <v>1693.04</v>
      </c>
      <c r="K145" s="35">
        <v>1956</v>
      </c>
      <c r="L145" s="35">
        <f>ROUND((J145-K145),5)</f>
        <v>-262.95999999999998</v>
      </c>
      <c r="M145" s="36">
        <f>ROUND(IF(K145=0, IF(J145=0, 0, 1), J145/K145),5)</f>
        <v>0.86556</v>
      </c>
    </row>
    <row r="146" spans="1:13" ht="15.75" thickBot="1" x14ac:dyDescent="0.3">
      <c r="A146" s="1"/>
      <c r="B146" s="1"/>
      <c r="C146" s="1"/>
      <c r="D146" s="1"/>
      <c r="E146" s="1"/>
      <c r="F146" s="1" t="s">
        <v>214</v>
      </c>
      <c r="G146" s="1"/>
      <c r="H146" s="1"/>
      <c r="I146" s="1"/>
      <c r="J146" s="3">
        <f>ROUND(J115+SUM(J126:J127)+J135+SUM(J144:J145),5)</f>
        <v>45727.77</v>
      </c>
      <c r="K146" s="3">
        <f>ROUND(K115+SUM(K126:K127)+K135+SUM(K144:K145),5)</f>
        <v>72256</v>
      </c>
      <c r="L146" s="3">
        <f>ROUND((J146-K146),5)</f>
        <v>-26528.23</v>
      </c>
      <c r="M146" s="16">
        <f>ROUND(IF(K146=0, IF(J146=0, 0, 1), J146/K146),5)</f>
        <v>0.63285999999999998</v>
      </c>
    </row>
    <row r="147" spans="1:13" x14ac:dyDescent="0.25">
      <c r="A147" s="1"/>
      <c r="B147" s="1"/>
      <c r="C147" s="1"/>
      <c r="D147" s="1"/>
      <c r="E147" s="1" t="s">
        <v>215</v>
      </c>
      <c r="F147" s="1"/>
      <c r="G147" s="1"/>
      <c r="H147" s="1"/>
      <c r="I147" s="1"/>
      <c r="J147" s="2">
        <f>ROUND(SUM(J48:J52)+SUM(J56:J57)+J62+J68+J78+J109+J114+J146,5)</f>
        <v>434111.96</v>
      </c>
      <c r="K147" s="2">
        <f>ROUND(SUM(K48:K52)+SUM(K56:K57)+K62+K68+K78+K109+K114+K146,5)</f>
        <v>1092555.0900000001</v>
      </c>
      <c r="L147" s="2">
        <f>ROUND((J147-K147),5)</f>
        <v>-658443.13</v>
      </c>
      <c r="M147" s="15">
        <f>ROUND(IF(K147=0, IF(J147=0, 0, 1), J147/K147),5)</f>
        <v>0.39734000000000003</v>
      </c>
    </row>
    <row r="148" spans="1:13" x14ac:dyDescent="0.25">
      <c r="A148" s="1"/>
      <c r="B148" s="1"/>
      <c r="C148" s="1"/>
      <c r="D148" s="1"/>
      <c r="E148" s="1" t="s">
        <v>216</v>
      </c>
      <c r="F148" s="1"/>
      <c r="G148" s="1"/>
      <c r="H148" s="1"/>
      <c r="I148" s="1"/>
      <c r="J148" s="2"/>
      <c r="K148" s="2"/>
      <c r="L148" s="2"/>
      <c r="M148" s="15"/>
    </row>
    <row r="149" spans="1:13" x14ac:dyDescent="0.25">
      <c r="A149" s="1"/>
      <c r="B149" s="1"/>
      <c r="C149" s="1"/>
      <c r="D149" s="1"/>
      <c r="E149" s="1"/>
      <c r="F149" s="1" t="s">
        <v>217</v>
      </c>
      <c r="G149" s="1"/>
      <c r="H149" s="1"/>
      <c r="I149" s="1"/>
      <c r="J149" s="2">
        <v>0</v>
      </c>
      <c r="K149" s="2">
        <v>35000</v>
      </c>
      <c r="L149" s="2">
        <f>ROUND((J149-K149),5)</f>
        <v>-35000</v>
      </c>
      <c r="M149" s="15">
        <f>ROUND(IF(K149=0, IF(J149=0, 0, 1), J149/K149),5)</f>
        <v>0</v>
      </c>
    </row>
    <row r="150" spans="1:13" ht="15.75" thickBot="1" x14ac:dyDescent="0.3">
      <c r="A150" s="1"/>
      <c r="B150" s="1"/>
      <c r="C150" s="1"/>
      <c r="D150" s="1"/>
      <c r="E150" s="1"/>
      <c r="F150" s="1" t="s">
        <v>218</v>
      </c>
      <c r="G150" s="1"/>
      <c r="H150" s="1"/>
      <c r="I150" s="1"/>
      <c r="J150" s="8">
        <v>12.45</v>
      </c>
      <c r="K150" s="8">
        <v>1000</v>
      </c>
      <c r="L150" s="8">
        <f>ROUND((J150-K150),5)</f>
        <v>-987.55</v>
      </c>
      <c r="M150" s="17">
        <f>ROUND(IF(K150=0, IF(J150=0, 0, 1), J150/K150),5)</f>
        <v>1.2449999999999999E-2</v>
      </c>
    </row>
    <row r="151" spans="1:13" x14ac:dyDescent="0.25">
      <c r="A151" s="1"/>
      <c r="B151" s="1"/>
      <c r="C151" s="1"/>
      <c r="D151" s="1"/>
      <c r="E151" s="1" t="s">
        <v>219</v>
      </c>
      <c r="F151" s="1"/>
      <c r="G151" s="1"/>
      <c r="H151" s="1"/>
      <c r="I151" s="1"/>
      <c r="J151" s="2">
        <f>ROUND(SUM(J148:J150),5)</f>
        <v>12.45</v>
      </c>
      <c r="K151" s="2">
        <f>ROUND(SUM(K148:K150),5)</f>
        <v>36000</v>
      </c>
      <c r="L151" s="2">
        <f>ROUND((J151-K151),5)</f>
        <v>-35987.550000000003</v>
      </c>
      <c r="M151" s="15">
        <f>ROUND(IF(K151=0, IF(J151=0, 0, 1), J151/K151),5)</f>
        <v>3.5E-4</v>
      </c>
    </row>
    <row r="152" spans="1:13" x14ac:dyDescent="0.25">
      <c r="A152" s="1"/>
      <c r="B152" s="1"/>
      <c r="C152" s="1"/>
      <c r="D152" s="1"/>
      <c r="E152" s="1" t="s">
        <v>220</v>
      </c>
      <c r="F152" s="1"/>
      <c r="G152" s="1"/>
      <c r="H152" s="1"/>
      <c r="I152" s="1"/>
      <c r="J152" s="2"/>
      <c r="K152" s="2"/>
      <c r="L152" s="2"/>
      <c r="M152" s="15"/>
    </row>
    <row r="153" spans="1:13" x14ac:dyDescent="0.25">
      <c r="A153" s="1"/>
      <c r="B153" s="1"/>
      <c r="C153" s="1"/>
      <c r="D153" s="1"/>
      <c r="E153" s="1"/>
      <c r="F153" s="1" t="s">
        <v>221</v>
      </c>
      <c r="G153" s="1"/>
      <c r="H153" s="1"/>
      <c r="I153" s="1"/>
      <c r="J153" s="2">
        <v>0</v>
      </c>
      <c r="K153" s="2">
        <v>7500</v>
      </c>
      <c r="L153" s="2">
        <f>ROUND((J153-K153),5)</f>
        <v>-7500</v>
      </c>
      <c r="M153" s="15">
        <f>ROUND(IF(K153=0, IF(J153=0, 0, 1), J153/K153),5)</f>
        <v>0</v>
      </c>
    </row>
    <row r="154" spans="1:13" x14ac:dyDescent="0.25">
      <c r="A154" s="1"/>
      <c r="B154" s="1"/>
      <c r="C154" s="1"/>
      <c r="D154" s="1"/>
      <c r="E154" s="1"/>
      <c r="F154" s="1" t="s">
        <v>222</v>
      </c>
      <c r="G154" s="1"/>
      <c r="H154" s="1"/>
      <c r="I154" s="1"/>
      <c r="J154" s="2">
        <v>5741.11</v>
      </c>
      <c r="K154" s="2">
        <v>21697.06</v>
      </c>
      <c r="L154" s="2">
        <f>ROUND((J154-K154),5)</f>
        <v>-15955.95</v>
      </c>
      <c r="M154" s="15">
        <f>ROUND(IF(K154=0, IF(J154=0, 0, 1), J154/K154),5)</f>
        <v>0.2646</v>
      </c>
    </row>
    <row r="155" spans="1:13" x14ac:dyDescent="0.25">
      <c r="A155" s="1"/>
      <c r="B155" s="1"/>
      <c r="C155" s="1"/>
      <c r="D155" s="1"/>
      <c r="E155" s="1"/>
      <c r="F155" s="1" t="s">
        <v>223</v>
      </c>
      <c r="G155" s="1"/>
      <c r="H155" s="1"/>
      <c r="I155" s="1"/>
      <c r="J155" s="2">
        <v>4662.8500000000004</v>
      </c>
      <c r="K155" s="2">
        <v>9500</v>
      </c>
      <c r="L155" s="2">
        <f>ROUND((J155-K155),5)</f>
        <v>-4837.1499999999996</v>
      </c>
      <c r="M155" s="15">
        <f>ROUND(IF(K155=0, IF(J155=0, 0, 1), J155/K155),5)</f>
        <v>0.49082999999999999</v>
      </c>
    </row>
    <row r="156" spans="1:13" x14ac:dyDescent="0.25">
      <c r="A156" s="1"/>
      <c r="B156" s="1"/>
      <c r="C156" s="1"/>
      <c r="D156" s="1"/>
      <c r="E156" s="1"/>
      <c r="F156" s="1" t="s">
        <v>224</v>
      </c>
      <c r="G156" s="1"/>
      <c r="H156" s="1"/>
      <c r="I156" s="1"/>
      <c r="J156" s="2">
        <v>526.19000000000005</v>
      </c>
      <c r="K156" s="2">
        <v>1500</v>
      </c>
      <c r="L156" s="2">
        <f>ROUND((J156-K156),5)</f>
        <v>-973.81</v>
      </c>
      <c r="M156" s="15">
        <f>ROUND(IF(K156=0, IF(J156=0, 0, 1), J156/K156),5)</f>
        <v>0.35078999999999999</v>
      </c>
    </row>
    <row r="157" spans="1:13" ht="15.75" thickBot="1" x14ac:dyDescent="0.3">
      <c r="A157" s="1"/>
      <c r="B157" s="1"/>
      <c r="C157" s="1"/>
      <c r="D157" s="1"/>
      <c r="E157" s="1"/>
      <c r="F157" s="1" t="s">
        <v>225</v>
      </c>
      <c r="G157" s="1"/>
      <c r="H157" s="1"/>
      <c r="I157" s="1"/>
      <c r="J157" s="8">
        <v>5430.6</v>
      </c>
      <c r="K157" s="8">
        <v>7500</v>
      </c>
      <c r="L157" s="8">
        <f>ROUND((J157-K157),5)</f>
        <v>-2069.4</v>
      </c>
      <c r="M157" s="17">
        <f>ROUND(IF(K157=0, IF(J157=0, 0, 1), J157/K157),5)</f>
        <v>0.72407999999999995</v>
      </c>
    </row>
    <row r="158" spans="1:13" x14ac:dyDescent="0.25">
      <c r="A158" s="1"/>
      <c r="B158" s="1"/>
      <c r="C158" s="1"/>
      <c r="D158" s="1"/>
      <c r="E158" s="1" t="s">
        <v>226</v>
      </c>
      <c r="F158" s="1"/>
      <c r="G158" s="1"/>
      <c r="H158" s="1"/>
      <c r="I158" s="1"/>
      <c r="J158" s="2">
        <f>ROUND(SUM(J152:J157),5)</f>
        <v>16360.75</v>
      </c>
      <c r="K158" s="2">
        <f>ROUND(SUM(K152:K157),5)</f>
        <v>47697.06</v>
      </c>
      <c r="L158" s="2">
        <f>ROUND((J158-K158),5)</f>
        <v>-31336.31</v>
      </c>
      <c r="M158" s="15">
        <f>ROUND(IF(K158=0, IF(J158=0, 0, 1), J158/K158),5)</f>
        <v>0.34300999999999998</v>
      </c>
    </row>
    <row r="159" spans="1:13" x14ac:dyDescent="0.25">
      <c r="A159" s="1"/>
      <c r="B159" s="1"/>
      <c r="C159" s="1"/>
      <c r="D159" s="1"/>
      <c r="E159" s="1" t="s">
        <v>227</v>
      </c>
      <c r="F159" s="1"/>
      <c r="G159" s="1"/>
      <c r="H159" s="1"/>
      <c r="I159" s="1"/>
      <c r="J159" s="2"/>
      <c r="K159" s="2"/>
      <c r="L159" s="2"/>
      <c r="M159" s="15"/>
    </row>
    <row r="160" spans="1:13" x14ac:dyDescent="0.25">
      <c r="A160" s="1"/>
      <c r="B160" s="1"/>
      <c r="C160" s="1"/>
      <c r="D160" s="1"/>
      <c r="E160" s="1"/>
      <c r="F160" s="1" t="s">
        <v>365</v>
      </c>
      <c r="G160" s="1"/>
      <c r="H160" s="1"/>
      <c r="I160" s="1"/>
      <c r="J160" s="2">
        <v>70</v>
      </c>
      <c r="K160" s="2"/>
      <c r="L160" s="2"/>
      <c r="M160" s="15"/>
    </row>
    <row r="161" spans="1:13" x14ac:dyDescent="0.25">
      <c r="A161" s="1"/>
      <c r="B161" s="1"/>
      <c r="C161" s="1"/>
      <c r="D161" s="1"/>
      <c r="E161" s="1"/>
      <c r="F161" s="1" t="s">
        <v>228</v>
      </c>
      <c r="G161" s="1"/>
      <c r="H161" s="1"/>
      <c r="I161" s="1"/>
      <c r="J161" s="2">
        <v>0</v>
      </c>
      <c r="K161" s="2">
        <v>1000</v>
      </c>
      <c r="L161" s="2">
        <f>ROUND((J161-K161),5)</f>
        <v>-1000</v>
      </c>
      <c r="M161" s="15">
        <f>ROUND(IF(K161=0, IF(J161=0, 0, 1), J161/K161),5)</f>
        <v>0</v>
      </c>
    </row>
    <row r="162" spans="1:13" x14ac:dyDescent="0.25">
      <c r="A162" s="1"/>
      <c r="B162" s="1"/>
      <c r="C162" s="1"/>
      <c r="D162" s="1"/>
      <c r="E162" s="1"/>
      <c r="F162" s="1" t="s">
        <v>229</v>
      </c>
      <c r="G162" s="1"/>
      <c r="H162" s="1"/>
      <c r="I162" s="1"/>
      <c r="J162" s="2">
        <v>2766.4</v>
      </c>
      <c r="K162" s="2">
        <v>8500</v>
      </c>
      <c r="L162" s="2">
        <f>ROUND((J162-K162),5)</f>
        <v>-5733.6</v>
      </c>
      <c r="M162" s="15">
        <f>ROUND(IF(K162=0, IF(J162=0, 0, 1), J162/K162),5)</f>
        <v>0.32546000000000003</v>
      </c>
    </row>
    <row r="163" spans="1:13" x14ac:dyDescent="0.25">
      <c r="A163" s="1"/>
      <c r="B163" s="1"/>
      <c r="C163" s="1"/>
      <c r="D163" s="1"/>
      <c r="E163" s="1"/>
      <c r="F163" s="1" t="s">
        <v>230</v>
      </c>
      <c r="G163" s="1"/>
      <c r="H163" s="1"/>
      <c r="I163" s="1"/>
      <c r="J163" s="2"/>
      <c r="K163" s="2"/>
      <c r="L163" s="2"/>
      <c r="M163" s="15"/>
    </row>
    <row r="164" spans="1:13" x14ac:dyDescent="0.25">
      <c r="A164" s="1"/>
      <c r="B164" s="1"/>
      <c r="C164" s="1"/>
      <c r="D164" s="1"/>
      <c r="E164" s="1"/>
      <c r="F164" s="1"/>
      <c r="G164" s="1" t="s">
        <v>231</v>
      </c>
      <c r="H164" s="1"/>
      <c r="I164" s="1"/>
      <c r="J164" s="2">
        <v>85.57</v>
      </c>
      <c r="K164" s="2">
        <v>6000</v>
      </c>
      <c r="L164" s="2">
        <f>ROUND((J164-K164),5)</f>
        <v>-5914.43</v>
      </c>
      <c r="M164" s="15">
        <f>ROUND(IF(K164=0, IF(J164=0, 0, 1), J164/K164),5)</f>
        <v>1.426E-2</v>
      </c>
    </row>
    <row r="165" spans="1:13" x14ac:dyDescent="0.25">
      <c r="A165" s="1"/>
      <c r="B165" s="1"/>
      <c r="C165" s="1"/>
      <c r="D165" s="1"/>
      <c r="E165" s="1"/>
      <c r="F165" s="1"/>
      <c r="G165" s="1" t="s">
        <v>232</v>
      </c>
      <c r="H165" s="1"/>
      <c r="I165" s="1"/>
      <c r="J165" s="2">
        <v>0</v>
      </c>
      <c r="K165" s="2">
        <v>8000</v>
      </c>
      <c r="L165" s="2">
        <f>ROUND((J165-K165),5)</f>
        <v>-8000</v>
      </c>
      <c r="M165" s="15">
        <f>ROUND(IF(K165=0, IF(J165=0, 0, 1), J165/K165),5)</f>
        <v>0</v>
      </c>
    </row>
    <row r="166" spans="1:13" x14ac:dyDescent="0.25">
      <c r="A166" s="1"/>
      <c r="B166" s="1"/>
      <c r="C166" s="1"/>
      <c r="D166" s="1"/>
      <c r="E166" s="1"/>
      <c r="F166" s="1"/>
      <c r="G166" s="1" t="s">
        <v>233</v>
      </c>
      <c r="H166" s="1"/>
      <c r="I166" s="1"/>
      <c r="J166" s="2">
        <v>3346.32</v>
      </c>
      <c r="K166" s="2">
        <v>12000</v>
      </c>
      <c r="L166" s="2">
        <f>ROUND((J166-K166),5)</f>
        <v>-8653.68</v>
      </c>
      <c r="M166" s="15">
        <f>ROUND(IF(K166=0, IF(J166=0, 0, 1), J166/K166),5)</f>
        <v>0.27886</v>
      </c>
    </row>
    <row r="167" spans="1:13" x14ac:dyDescent="0.25">
      <c r="A167" s="1"/>
      <c r="B167" s="1"/>
      <c r="C167" s="1"/>
      <c r="D167" s="1"/>
      <c r="E167" s="1"/>
      <c r="F167" s="1"/>
      <c r="G167" s="1" t="s">
        <v>234</v>
      </c>
      <c r="H167" s="1"/>
      <c r="I167" s="1"/>
      <c r="J167" s="2">
        <v>99.99</v>
      </c>
      <c r="K167" s="2">
        <v>25000</v>
      </c>
      <c r="L167" s="2">
        <f>ROUND((J167-K167),5)</f>
        <v>-24900.01</v>
      </c>
      <c r="M167" s="15">
        <f>ROUND(IF(K167=0, IF(J167=0, 0, 1), J167/K167),5)</f>
        <v>4.0000000000000001E-3</v>
      </c>
    </row>
    <row r="168" spans="1:13" x14ac:dyDescent="0.25">
      <c r="A168" s="1"/>
      <c r="B168" s="1"/>
      <c r="C168" s="1"/>
      <c r="D168" s="1"/>
      <c r="E168" s="1"/>
      <c r="F168" s="1"/>
      <c r="G168" s="1" t="s">
        <v>235</v>
      </c>
      <c r="H168" s="1"/>
      <c r="I168" s="1"/>
      <c r="J168" s="2">
        <v>0</v>
      </c>
      <c r="K168" s="2">
        <v>1500</v>
      </c>
      <c r="L168" s="2">
        <f>ROUND((J168-K168),5)</f>
        <v>-1500</v>
      </c>
      <c r="M168" s="15">
        <f>ROUND(IF(K168=0, IF(J168=0, 0, 1), J168/K168),5)</f>
        <v>0</v>
      </c>
    </row>
    <row r="169" spans="1:13" x14ac:dyDescent="0.25">
      <c r="A169" s="1"/>
      <c r="B169" s="1"/>
      <c r="C169" s="1"/>
      <c r="D169" s="1"/>
      <c r="E169" s="1"/>
      <c r="F169" s="1"/>
      <c r="G169" s="1" t="s">
        <v>236</v>
      </c>
      <c r="H169" s="1"/>
      <c r="I169" s="1"/>
      <c r="J169" s="2">
        <v>0</v>
      </c>
      <c r="K169" s="2">
        <v>1000</v>
      </c>
      <c r="L169" s="2">
        <f>ROUND((J169-K169),5)</f>
        <v>-1000</v>
      </c>
      <c r="M169" s="15">
        <f>ROUND(IF(K169=0, IF(J169=0, 0, 1), J169/K169),5)</f>
        <v>0</v>
      </c>
    </row>
    <row r="170" spans="1:13" x14ac:dyDescent="0.25">
      <c r="A170" s="1"/>
      <c r="B170" s="1"/>
      <c r="C170" s="1"/>
      <c r="D170" s="1"/>
      <c r="E170" s="1"/>
      <c r="F170" s="1"/>
      <c r="G170" s="1" t="s">
        <v>237</v>
      </c>
      <c r="H170" s="1"/>
      <c r="I170" s="1"/>
      <c r="J170" s="2">
        <v>485.55</v>
      </c>
      <c r="K170" s="2">
        <v>3600</v>
      </c>
      <c r="L170" s="2">
        <f>ROUND((J170-K170),5)</f>
        <v>-3114.45</v>
      </c>
      <c r="M170" s="15">
        <f>ROUND(IF(K170=0, IF(J170=0, 0, 1), J170/K170),5)</f>
        <v>0.13488</v>
      </c>
    </row>
    <row r="171" spans="1:13" x14ac:dyDescent="0.25">
      <c r="A171" s="1"/>
      <c r="B171" s="1"/>
      <c r="C171" s="1"/>
      <c r="D171" s="1"/>
      <c r="E171" s="1"/>
      <c r="F171" s="1"/>
      <c r="G171" s="1" t="s">
        <v>238</v>
      </c>
      <c r="H171" s="1"/>
      <c r="I171" s="1"/>
      <c r="J171" s="2">
        <v>0</v>
      </c>
      <c r="K171" s="2">
        <v>3000</v>
      </c>
      <c r="L171" s="2">
        <f>ROUND((J171-K171),5)</f>
        <v>-3000</v>
      </c>
      <c r="M171" s="15">
        <f>ROUND(IF(K171=0, IF(J171=0, 0, 1), J171/K171),5)</f>
        <v>0</v>
      </c>
    </row>
    <row r="172" spans="1:13" x14ac:dyDescent="0.25">
      <c r="A172" s="1"/>
      <c r="B172" s="1"/>
      <c r="C172" s="1"/>
      <c r="D172" s="1"/>
      <c r="E172" s="1"/>
      <c r="F172" s="1"/>
      <c r="G172" s="1" t="s">
        <v>239</v>
      </c>
      <c r="H172" s="1"/>
      <c r="I172" s="1"/>
      <c r="J172" s="2">
        <v>9933.5</v>
      </c>
      <c r="K172" s="2">
        <v>0</v>
      </c>
      <c r="L172" s="2">
        <f>ROUND((J172-K172),5)</f>
        <v>9933.5</v>
      </c>
      <c r="M172" s="15">
        <f>ROUND(IF(K172=0, IF(J172=0, 0, 1), J172/K172),5)</f>
        <v>1</v>
      </c>
    </row>
    <row r="173" spans="1:13" x14ac:dyDescent="0.25">
      <c r="A173" s="1"/>
      <c r="B173" s="1"/>
      <c r="C173" s="1"/>
      <c r="D173" s="1"/>
      <c r="E173" s="1"/>
      <c r="F173" s="1"/>
      <c r="G173" s="1" t="s">
        <v>240</v>
      </c>
      <c r="H173" s="1"/>
      <c r="I173" s="1"/>
      <c r="J173" s="2">
        <v>0</v>
      </c>
      <c r="K173" s="2">
        <v>1000</v>
      </c>
      <c r="L173" s="2">
        <f>ROUND((J173-K173),5)</f>
        <v>-1000</v>
      </c>
      <c r="M173" s="15">
        <f>ROUND(IF(K173=0, IF(J173=0, 0, 1), J173/K173),5)</f>
        <v>0</v>
      </c>
    </row>
    <row r="174" spans="1:13" ht="15.75" thickBot="1" x14ac:dyDescent="0.3">
      <c r="A174" s="1"/>
      <c r="B174" s="1"/>
      <c r="C174" s="1"/>
      <c r="D174" s="1"/>
      <c r="E174" s="1"/>
      <c r="F174" s="1"/>
      <c r="G174" s="1" t="s">
        <v>366</v>
      </c>
      <c r="H174" s="1"/>
      <c r="I174" s="1"/>
      <c r="J174" s="8">
        <v>588.66999999999996</v>
      </c>
      <c r="K174" s="8"/>
      <c r="L174" s="8"/>
      <c r="M174" s="17"/>
    </row>
    <row r="175" spans="1:13" x14ac:dyDescent="0.25">
      <c r="A175" s="1"/>
      <c r="B175" s="1"/>
      <c r="C175" s="1"/>
      <c r="D175" s="1"/>
      <c r="E175" s="1"/>
      <c r="F175" s="1" t="s">
        <v>241</v>
      </c>
      <c r="G175" s="1"/>
      <c r="H175" s="1"/>
      <c r="I175" s="1"/>
      <c r="J175" s="2">
        <f>ROUND(SUM(J163:J174),5)</f>
        <v>14539.6</v>
      </c>
      <c r="K175" s="2">
        <f>ROUND(SUM(K163:K174),5)</f>
        <v>61100</v>
      </c>
      <c r="L175" s="2">
        <f>ROUND((J175-K175),5)</f>
        <v>-46560.4</v>
      </c>
      <c r="M175" s="15">
        <f>ROUND(IF(K175=0, IF(J175=0, 0, 1), J175/K175),5)</f>
        <v>0.23796</v>
      </c>
    </row>
    <row r="176" spans="1:13" x14ac:dyDescent="0.25">
      <c r="A176" s="1"/>
      <c r="B176" s="1"/>
      <c r="C176" s="1"/>
      <c r="D176" s="1"/>
      <c r="E176" s="1"/>
      <c r="F176" s="1" t="s">
        <v>242</v>
      </c>
      <c r="G176" s="1"/>
      <c r="H176" s="1"/>
      <c r="I176" s="1"/>
      <c r="J176" s="2"/>
      <c r="K176" s="2"/>
      <c r="L176" s="2"/>
      <c r="M176" s="15"/>
    </row>
    <row r="177" spans="1:13" x14ac:dyDescent="0.25">
      <c r="A177" s="1"/>
      <c r="B177" s="1"/>
      <c r="C177" s="1"/>
      <c r="D177" s="1"/>
      <c r="E177" s="1"/>
      <c r="F177" s="1"/>
      <c r="G177" s="1" t="s">
        <v>367</v>
      </c>
      <c r="H177" s="1"/>
      <c r="I177" s="1"/>
      <c r="J177" s="2">
        <v>1481.51</v>
      </c>
      <c r="K177" s="2"/>
      <c r="L177" s="2"/>
      <c r="M177" s="15"/>
    </row>
    <row r="178" spans="1:13" x14ac:dyDescent="0.25">
      <c r="A178" s="1"/>
      <c r="B178" s="1"/>
      <c r="C178" s="1"/>
      <c r="D178" s="1"/>
      <c r="E178" s="1"/>
      <c r="F178" s="1"/>
      <c r="G178" s="1" t="s">
        <v>243</v>
      </c>
      <c r="H178" s="1"/>
      <c r="I178" s="1"/>
      <c r="J178" s="2">
        <v>153.9</v>
      </c>
      <c r="K178" s="2">
        <v>0</v>
      </c>
      <c r="L178" s="2">
        <f>ROUND((J178-K178),5)</f>
        <v>153.9</v>
      </c>
      <c r="M178" s="15">
        <f>ROUND(IF(K178=0, IF(J178=0, 0, 1), J178/K178),5)</f>
        <v>1</v>
      </c>
    </row>
    <row r="179" spans="1:13" x14ac:dyDescent="0.25">
      <c r="A179" s="1"/>
      <c r="B179" s="1"/>
      <c r="C179" s="1"/>
      <c r="D179" s="1"/>
      <c r="E179" s="1"/>
      <c r="F179" s="1"/>
      <c r="G179" s="1" t="s">
        <v>244</v>
      </c>
      <c r="H179" s="1"/>
      <c r="I179" s="1"/>
      <c r="J179" s="2">
        <v>6076.4</v>
      </c>
      <c r="K179" s="2">
        <v>0</v>
      </c>
      <c r="L179" s="2">
        <f>ROUND((J179-K179),5)</f>
        <v>6076.4</v>
      </c>
      <c r="M179" s="15">
        <f>ROUND(IF(K179=0, IF(J179=0, 0, 1), J179/K179),5)</f>
        <v>1</v>
      </c>
    </row>
    <row r="180" spans="1:13" x14ac:dyDescent="0.25">
      <c r="A180" s="1"/>
      <c r="B180" s="1"/>
      <c r="C180" s="1"/>
      <c r="D180" s="1"/>
      <c r="E180" s="1"/>
      <c r="F180" s="1"/>
      <c r="G180" s="1" t="s">
        <v>245</v>
      </c>
      <c r="H180" s="1"/>
      <c r="I180" s="1"/>
      <c r="J180" s="2">
        <v>750.11</v>
      </c>
      <c r="K180" s="2">
        <v>0</v>
      </c>
      <c r="L180" s="2">
        <f>ROUND((J180-K180),5)</f>
        <v>750.11</v>
      </c>
      <c r="M180" s="15">
        <f>ROUND(IF(K180=0, IF(J180=0, 0, 1), J180/K180),5)</f>
        <v>1</v>
      </c>
    </row>
    <row r="181" spans="1:13" x14ac:dyDescent="0.25">
      <c r="A181" s="1"/>
      <c r="B181" s="1"/>
      <c r="C181" s="1"/>
      <c r="D181" s="1"/>
      <c r="E181" s="1"/>
      <c r="F181" s="1"/>
      <c r="G181" s="1" t="s">
        <v>246</v>
      </c>
      <c r="H181" s="1"/>
      <c r="I181" s="1"/>
      <c r="J181" s="2">
        <v>619.20000000000005</v>
      </c>
      <c r="K181" s="2">
        <v>0</v>
      </c>
      <c r="L181" s="2">
        <f>ROUND((J181-K181),5)</f>
        <v>619.20000000000005</v>
      </c>
      <c r="M181" s="15">
        <f>ROUND(IF(K181=0, IF(J181=0, 0, 1), J181/K181),5)</f>
        <v>1</v>
      </c>
    </row>
    <row r="182" spans="1:13" x14ac:dyDescent="0.25">
      <c r="A182" s="1"/>
      <c r="B182" s="1"/>
      <c r="C182" s="1"/>
      <c r="D182" s="1"/>
      <c r="E182" s="1"/>
      <c r="F182" s="1"/>
      <c r="G182" s="1" t="s">
        <v>247</v>
      </c>
      <c r="H182" s="1"/>
      <c r="I182" s="1"/>
      <c r="J182" s="2">
        <v>0</v>
      </c>
      <c r="K182" s="2">
        <v>0</v>
      </c>
      <c r="L182" s="2">
        <f>ROUND((J182-K182),5)</f>
        <v>0</v>
      </c>
      <c r="M182" s="15">
        <f>ROUND(IF(K182=0, IF(J182=0, 0, 1), J182/K182),5)</f>
        <v>0</v>
      </c>
    </row>
    <row r="183" spans="1:13" x14ac:dyDescent="0.25">
      <c r="A183" s="1"/>
      <c r="B183" s="1"/>
      <c r="C183" s="1"/>
      <c r="D183" s="1"/>
      <c r="E183" s="1"/>
      <c r="F183" s="1"/>
      <c r="G183" s="1" t="s">
        <v>248</v>
      </c>
      <c r="H183" s="1"/>
      <c r="I183" s="1"/>
      <c r="J183" s="2">
        <v>0</v>
      </c>
      <c r="K183" s="2">
        <v>0</v>
      </c>
      <c r="L183" s="2">
        <f>ROUND((J183-K183),5)</f>
        <v>0</v>
      </c>
      <c r="M183" s="15">
        <f>ROUND(IF(K183=0, IF(J183=0, 0, 1), J183/K183),5)</f>
        <v>0</v>
      </c>
    </row>
    <row r="184" spans="1:13" x14ac:dyDescent="0.25">
      <c r="A184" s="1"/>
      <c r="B184" s="1"/>
      <c r="C184" s="1"/>
      <c r="D184" s="1"/>
      <c r="E184" s="1"/>
      <c r="F184" s="1"/>
      <c r="G184" s="1" t="s">
        <v>249</v>
      </c>
      <c r="H184" s="1"/>
      <c r="I184" s="1"/>
      <c r="J184" s="2">
        <v>0</v>
      </c>
      <c r="K184" s="2">
        <v>0</v>
      </c>
      <c r="L184" s="2">
        <f>ROUND((J184-K184),5)</f>
        <v>0</v>
      </c>
      <c r="M184" s="15">
        <f>ROUND(IF(K184=0, IF(J184=0, 0, 1), J184/K184),5)</f>
        <v>0</v>
      </c>
    </row>
    <row r="185" spans="1:13" x14ac:dyDescent="0.25">
      <c r="A185" s="1"/>
      <c r="B185" s="1"/>
      <c r="C185" s="1"/>
      <c r="D185" s="1"/>
      <c r="E185" s="1"/>
      <c r="F185" s="1"/>
      <c r="G185" s="1" t="s">
        <v>250</v>
      </c>
      <c r="H185" s="1"/>
      <c r="I185" s="1"/>
      <c r="J185" s="2">
        <v>415.2</v>
      </c>
      <c r="K185" s="2">
        <v>0</v>
      </c>
      <c r="L185" s="2">
        <f>ROUND((J185-K185),5)</f>
        <v>415.2</v>
      </c>
      <c r="M185" s="15">
        <f>ROUND(IF(K185=0, IF(J185=0, 0, 1), J185/K185),5)</f>
        <v>1</v>
      </c>
    </row>
    <row r="186" spans="1:13" x14ac:dyDescent="0.25">
      <c r="A186" s="1"/>
      <c r="B186" s="1"/>
      <c r="C186" s="1"/>
      <c r="D186" s="1"/>
      <c r="E186" s="1"/>
      <c r="F186" s="1"/>
      <c r="G186" s="1" t="s">
        <v>251</v>
      </c>
      <c r="H186" s="1"/>
      <c r="I186" s="1"/>
      <c r="J186" s="2">
        <v>0</v>
      </c>
      <c r="K186" s="2">
        <v>0</v>
      </c>
      <c r="L186" s="2">
        <f>ROUND((J186-K186),5)</f>
        <v>0</v>
      </c>
      <c r="M186" s="15">
        <f>ROUND(IF(K186=0, IF(J186=0, 0, 1), J186/K186),5)</f>
        <v>0</v>
      </c>
    </row>
    <row r="187" spans="1:13" x14ac:dyDescent="0.25">
      <c r="A187" s="1"/>
      <c r="B187" s="1"/>
      <c r="C187" s="1"/>
      <c r="D187" s="1"/>
      <c r="E187" s="1"/>
      <c r="F187" s="1"/>
      <c r="G187" s="1" t="s">
        <v>252</v>
      </c>
      <c r="H187" s="1"/>
      <c r="I187" s="1"/>
      <c r="J187" s="2">
        <v>171.18</v>
      </c>
      <c r="K187" s="2">
        <v>0</v>
      </c>
      <c r="L187" s="2">
        <f>ROUND((J187-K187),5)</f>
        <v>171.18</v>
      </c>
      <c r="M187" s="15">
        <f>ROUND(IF(K187=0, IF(J187=0, 0, 1), J187/K187),5)</f>
        <v>1</v>
      </c>
    </row>
    <row r="188" spans="1:13" x14ac:dyDescent="0.25">
      <c r="A188" s="1"/>
      <c r="B188" s="1"/>
      <c r="C188" s="1"/>
      <c r="D188" s="1"/>
      <c r="E188" s="1"/>
      <c r="F188" s="1"/>
      <c r="G188" s="1" t="s">
        <v>253</v>
      </c>
      <c r="H188" s="1"/>
      <c r="I188" s="1"/>
      <c r="J188" s="2">
        <v>3524.96</v>
      </c>
      <c r="K188" s="2">
        <v>0</v>
      </c>
      <c r="L188" s="2">
        <f>ROUND((J188-K188),5)</f>
        <v>3524.96</v>
      </c>
      <c r="M188" s="15">
        <f>ROUND(IF(K188=0, IF(J188=0, 0, 1), J188/K188),5)</f>
        <v>1</v>
      </c>
    </row>
    <row r="189" spans="1:13" x14ac:dyDescent="0.25">
      <c r="A189" s="1"/>
      <c r="B189" s="1"/>
      <c r="C189" s="1"/>
      <c r="D189" s="1"/>
      <c r="E189" s="1"/>
      <c r="F189" s="1"/>
      <c r="G189" s="1" t="s">
        <v>254</v>
      </c>
      <c r="H189" s="1"/>
      <c r="I189" s="1"/>
      <c r="J189" s="2">
        <v>0</v>
      </c>
      <c r="K189" s="2">
        <v>0</v>
      </c>
      <c r="L189" s="2">
        <f>ROUND((J189-K189),5)</f>
        <v>0</v>
      </c>
      <c r="M189" s="15">
        <f>ROUND(IF(K189=0, IF(J189=0, 0, 1), J189/K189),5)</f>
        <v>0</v>
      </c>
    </row>
    <row r="190" spans="1:13" x14ac:dyDescent="0.25">
      <c r="A190" s="1"/>
      <c r="B190" s="1"/>
      <c r="C190" s="1"/>
      <c r="D190" s="1"/>
      <c r="E190" s="1"/>
      <c r="F190" s="1"/>
      <c r="G190" s="1" t="s">
        <v>255</v>
      </c>
      <c r="H190" s="1"/>
      <c r="I190" s="1"/>
      <c r="J190" s="2">
        <v>37.5</v>
      </c>
      <c r="K190" s="2">
        <v>0</v>
      </c>
      <c r="L190" s="2">
        <f>ROUND((J190-K190),5)</f>
        <v>37.5</v>
      </c>
      <c r="M190" s="15">
        <f>ROUND(IF(K190=0, IF(J190=0, 0, 1), J190/K190),5)</f>
        <v>1</v>
      </c>
    </row>
    <row r="191" spans="1:13" x14ac:dyDescent="0.25">
      <c r="A191" s="1"/>
      <c r="B191" s="1"/>
      <c r="C191" s="1"/>
      <c r="D191" s="1"/>
      <c r="E191" s="1"/>
      <c r="F191" s="1"/>
      <c r="G191" s="1" t="s">
        <v>256</v>
      </c>
      <c r="H191" s="1"/>
      <c r="I191" s="1"/>
      <c r="J191" s="2">
        <v>200</v>
      </c>
      <c r="K191" s="2">
        <v>0</v>
      </c>
      <c r="L191" s="2">
        <f>ROUND((J191-K191),5)</f>
        <v>200</v>
      </c>
      <c r="M191" s="15">
        <f>ROUND(IF(K191=0, IF(J191=0, 0, 1), J191/K191),5)</f>
        <v>1</v>
      </c>
    </row>
    <row r="192" spans="1:13" x14ac:dyDescent="0.25">
      <c r="A192" s="1"/>
      <c r="B192" s="1"/>
      <c r="C192" s="1"/>
      <c r="D192" s="1"/>
      <c r="E192" s="1"/>
      <c r="F192" s="1"/>
      <c r="G192" s="1" t="s">
        <v>257</v>
      </c>
      <c r="H192" s="1"/>
      <c r="I192" s="1"/>
      <c r="J192" s="2">
        <v>0</v>
      </c>
      <c r="K192" s="2">
        <v>0</v>
      </c>
      <c r="L192" s="2">
        <f>ROUND((J192-K192),5)</f>
        <v>0</v>
      </c>
      <c r="M192" s="15">
        <f>ROUND(IF(K192=0, IF(J192=0, 0, 1), J192/K192),5)</f>
        <v>0</v>
      </c>
    </row>
    <row r="193" spans="1:13" x14ac:dyDescent="0.25">
      <c r="A193" s="1"/>
      <c r="B193" s="1"/>
      <c r="C193" s="1"/>
      <c r="D193" s="1"/>
      <c r="E193" s="1"/>
      <c r="F193" s="1"/>
      <c r="G193" s="1" t="s">
        <v>258</v>
      </c>
      <c r="H193" s="1"/>
      <c r="I193" s="1"/>
      <c r="J193" s="2">
        <v>0</v>
      </c>
      <c r="K193" s="2">
        <v>0</v>
      </c>
      <c r="L193" s="2">
        <f>ROUND((J193-K193),5)</f>
        <v>0</v>
      </c>
      <c r="M193" s="15">
        <f>ROUND(IF(K193=0, IF(J193=0, 0, 1), J193/K193),5)</f>
        <v>0</v>
      </c>
    </row>
    <row r="194" spans="1:13" x14ac:dyDescent="0.25">
      <c r="A194" s="1"/>
      <c r="B194" s="1"/>
      <c r="C194" s="1"/>
      <c r="D194" s="1"/>
      <c r="E194" s="1"/>
      <c r="F194" s="1"/>
      <c r="G194" s="1" t="s">
        <v>259</v>
      </c>
      <c r="H194" s="1"/>
      <c r="I194" s="1"/>
      <c r="J194" s="2">
        <v>0</v>
      </c>
      <c r="K194" s="2">
        <v>0</v>
      </c>
      <c r="L194" s="2">
        <f>ROUND((J194-K194),5)</f>
        <v>0</v>
      </c>
      <c r="M194" s="15">
        <f>ROUND(IF(K194=0, IF(J194=0, 0, 1), J194/K194),5)</f>
        <v>0</v>
      </c>
    </row>
    <row r="195" spans="1:13" x14ac:dyDescent="0.25">
      <c r="A195" s="1"/>
      <c r="B195" s="1"/>
      <c r="C195" s="1"/>
      <c r="D195" s="1"/>
      <c r="E195" s="1"/>
      <c r="F195" s="1"/>
      <c r="G195" s="1" t="s">
        <v>260</v>
      </c>
      <c r="H195" s="1"/>
      <c r="I195" s="1"/>
      <c r="J195" s="2">
        <v>0</v>
      </c>
      <c r="K195" s="2">
        <v>0</v>
      </c>
      <c r="L195" s="2">
        <f>ROUND((J195-K195),5)</f>
        <v>0</v>
      </c>
      <c r="M195" s="15">
        <f>ROUND(IF(K195=0, IF(J195=0, 0, 1), J195/K195),5)</f>
        <v>0</v>
      </c>
    </row>
    <row r="196" spans="1:13" x14ac:dyDescent="0.25">
      <c r="A196" s="1"/>
      <c r="B196" s="1"/>
      <c r="C196" s="1"/>
      <c r="D196" s="1"/>
      <c r="E196" s="1"/>
      <c r="F196" s="1"/>
      <c r="G196" s="1" t="s">
        <v>261</v>
      </c>
      <c r="H196" s="1"/>
      <c r="I196" s="1"/>
      <c r="J196" s="2">
        <v>200</v>
      </c>
      <c r="K196" s="2">
        <v>0</v>
      </c>
      <c r="L196" s="2">
        <f>ROUND((J196-K196),5)</f>
        <v>200</v>
      </c>
      <c r="M196" s="15">
        <f>ROUND(IF(K196=0, IF(J196=0, 0, 1), J196/K196),5)</f>
        <v>1</v>
      </c>
    </row>
    <row r="197" spans="1:13" x14ac:dyDescent="0.25">
      <c r="A197" s="1"/>
      <c r="B197" s="1"/>
      <c r="C197" s="1"/>
      <c r="D197" s="1"/>
      <c r="E197" s="1"/>
      <c r="F197" s="1"/>
      <c r="G197" s="1" t="s">
        <v>262</v>
      </c>
      <c r="H197" s="1"/>
      <c r="I197" s="1"/>
      <c r="J197" s="2">
        <v>7849.51</v>
      </c>
      <c r="K197" s="2">
        <v>0</v>
      </c>
      <c r="L197" s="2">
        <f>ROUND((J197-K197),5)</f>
        <v>7849.51</v>
      </c>
      <c r="M197" s="15">
        <f>ROUND(IF(K197=0, IF(J197=0, 0, 1), J197/K197),5)</f>
        <v>1</v>
      </c>
    </row>
    <row r="198" spans="1:13" x14ac:dyDescent="0.25">
      <c r="A198" s="1"/>
      <c r="B198" s="1"/>
      <c r="C198" s="1"/>
      <c r="D198" s="1"/>
      <c r="E198" s="1"/>
      <c r="F198" s="1"/>
      <c r="G198" s="1" t="s">
        <v>263</v>
      </c>
      <c r="H198" s="1"/>
      <c r="I198" s="1"/>
      <c r="J198" s="2">
        <v>68.75</v>
      </c>
      <c r="K198" s="2">
        <v>0</v>
      </c>
      <c r="L198" s="2">
        <f>ROUND((J198-K198),5)</f>
        <v>68.75</v>
      </c>
      <c r="M198" s="15">
        <f>ROUND(IF(K198=0, IF(J198=0, 0, 1), J198/K198),5)</f>
        <v>1</v>
      </c>
    </row>
    <row r="199" spans="1:13" x14ac:dyDescent="0.25">
      <c r="A199" s="1"/>
      <c r="B199" s="1"/>
      <c r="C199" s="1"/>
      <c r="D199" s="1"/>
      <c r="E199" s="1"/>
      <c r="F199" s="1"/>
      <c r="G199" s="1" t="s">
        <v>264</v>
      </c>
      <c r="H199" s="1"/>
      <c r="I199" s="1"/>
      <c r="J199" s="2">
        <v>97.71</v>
      </c>
      <c r="K199" s="2">
        <v>0</v>
      </c>
      <c r="L199" s="2">
        <f>ROUND((J199-K199),5)</f>
        <v>97.71</v>
      </c>
      <c r="M199" s="15">
        <f>ROUND(IF(K199=0, IF(J199=0, 0, 1), J199/K199),5)</f>
        <v>1</v>
      </c>
    </row>
    <row r="200" spans="1:13" x14ac:dyDescent="0.25">
      <c r="A200" s="1"/>
      <c r="B200" s="1"/>
      <c r="C200" s="1"/>
      <c r="D200" s="1"/>
      <c r="E200" s="1"/>
      <c r="F200" s="1"/>
      <c r="G200" s="1" t="s">
        <v>265</v>
      </c>
      <c r="H200" s="1"/>
      <c r="I200" s="1"/>
      <c r="J200" s="2">
        <v>412.27</v>
      </c>
      <c r="K200" s="2">
        <v>0</v>
      </c>
      <c r="L200" s="2">
        <f>ROUND((J200-K200),5)</f>
        <v>412.27</v>
      </c>
      <c r="M200" s="15">
        <f>ROUND(IF(K200=0, IF(J200=0, 0, 1), J200/K200),5)</f>
        <v>1</v>
      </c>
    </row>
    <row r="201" spans="1:13" x14ac:dyDescent="0.25">
      <c r="A201" s="1"/>
      <c r="B201" s="1"/>
      <c r="C201" s="1"/>
      <c r="D201" s="1"/>
      <c r="E201" s="1"/>
      <c r="F201" s="1"/>
      <c r="G201" s="1" t="s">
        <v>266</v>
      </c>
      <c r="H201" s="1"/>
      <c r="I201" s="1"/>
      <c r="J201" s="2">
        <v>0</v>
      </c>
      <c r="K201" s="2">
        <v>0</v>
      </c>
      <c r="L201" s="2">
        <f>ROUND((J201-K201),5)</f>
        <v>0</v>
      </c>
      <c r="M201" s="15">
        <f>ROUND(IF(K201=0, IF(J201=0, 0, 1), J201/K201),5)</f>
        <v>0</v>
      </c>
    </row>
    <row r="202" spans="1:13" x14ac:dyDescent="0.25">
      <c r="A202" s="1"/>
      <c r="B202" s="1"/>
      <c r="C202" s="1"/>
      <c r="D202" s="1"/>
      <c r="E202" s="1"/>
      <c r="F202" s="1"/>
      <c r="G202" s="1" t="s">
        <v>267</v>
      </c>
      <c r="H202" s="1"/>
      <c r="I202" s="1"/>
      <c r="J202" s="2">
        <v>0</v>
      </c>
      <c r="K202" s="2">
        <v>0</v>
      </c>
      <c r="L202" s="2">
        <f>ROUND((J202-K202),5)</f>
        <v>0</v>
      </c>
      <c r="M202" s="15">
        <f>ROUND(IF(K202=0, IF(J202=0, 0, 1), J202/K202),5)</f>
        <v>0</v>
      </c>
    </row>
    <row r="203" spans="1:13" ht="15.75" thickBot="1" x14ac:dyDescent="0.3">
      <c r="A203" s="1"/>
      <c r="B203" s="1"/>
      <c r="C203" s="1"/>
      <c r="D203" s="1"/>
      <c r="E203" s="1"/>
      <c r="F203" s="1"/>
      <c r="G203" s="1" t="s">
        <v>268</v>
      </c>
      <c r="H203" s="1"/>
      <c r="I203" s="1"/>
      <c r="J203" s="35">
        <v>2730.22</v>
      </c>
      <c r="K203" s="35">
        <v>30000</v>
      </c>
      <c r="L203" s="35">
        <f>ROUND((J203-K203),5)</f>
        <v>-27269.78</v>
      </c>
      <c r="M203" s="36">
        <f>ROUND(IF(K203=0, IF(J203=0, 0, 1), J203/K203),5)</f>
        <v>9.1009999999999994E-2</v>
      </c>
    </row>
    <row r="204" spans="1:13" ht="15.75" thickBot="1" x14ac:dyDescent="0.3">
      <c r="A204" s="1"/>
      <c r="B204" s="1"/>
      <c r="C204" s="1"/>
      <c r="D204" s="1"/>
      <c r="E204" s="1"/>
      <c r="F204" s="1" t="s">
        <v>269</v>
      </c>
      <c r="G204" s="1"/>
      <c r="H204" s="1"/>
      <c r="I204" s="1"/>
      <c r="J204" s="3">
        <f>ROUND(SUM(J176:J203),5)</f>
        <v>24788.42</v>
      </c>
      <c r="K204" s="3">
        <f>ROUND(SUM(K176:K203),5)</f>
        <v>30000</v>
      </c>
      <c r="L204" s="3">
        <f>ROUND((J204-K204),5)</f>
        <v>-5211.58</v>
      </c>
      <c r="M204" s="16">
        <f>ROUND(IF(K204=0, IF(J204=0, 0, 1), J204/K204),5)</f>
        <v>0.82628000000000001</v>
      </c>
    </row>
    <row r="205" spans="1:13" x14ac:dyDescent="0.25">
      <c r="A205" s="1"/>
      <c r="B205" s="1"/>
      <c r="C205" s="1"/>
      <c r="D205" s="1"/>
      <c r="E205" s="1" t="s">
        <v>270</v>
      </c>
      <c r="F205" s="1"/>
      <c r="G205" s="1"/>
      <c r="H205" s="1"/>
      <c r="I205" s="1"/>
      <c r="J205" s="2">
        <f>ROUND(SUM(J159:J162)+J175+J204,5)</f>
        <v>42164.42</v>
      </c>
      <c r="K205" s="2">
        <f>ROUND(SUM(K159:K162)+K175+K204,5)</f>
        <v>100600</v>
      </c>
      <c r="L205" s="2">
        <f>ROUND((J205-K205),5)</f>
        <v>-58435.58</v>
      </c>
      <c r="M205" s="15">
        <f>ROUND(IF(K205=0, IF(J205=0, 0, 1), J205/K205),5)</f>
        <v>0.41913</v>
      </c>
    </row>
    <row r="206" spans="1:13" x14ac:dyDescent="0.25">
      <c r="A206" s="1"/>
      <c r="B206" s="1"/>
      <c r="C206" s="1"/>
      <c r="D206" s="1"/>
      <c r="E206" s="1" t="s">
        <v>271</v>
      </c>
      <c r="F206" s="1"/>
      <c r="G206" s="1"/>
      <c r="H206" s="1"/>
      <c r="I206" s="1"/>
      <c r="J206" s="2"/>
      <c r="K206" s="2"/>
      <c r="L206" s="2"/>
      <c r="M206" s="15"/>
    </row>
    <row r="207" spans="1:13" x14ac:dyDescent="0.25">
      <c r="A207" s="1"/>
      <c r="B207" s="1"/>
      <c r="C207" s="1"/>
      <c r="D207" s="1"/>
      <c r="E207" s="1"/>
      <c r="F207" s="1" t="s">
        <v>272</v>
      </c>
      <c r="G207" s="1"/>
      <c r="H207" s="1"/>
      <c r="I207" s="1"/>
      <c r="J207" s="2">
        <v>22.98</v>
      </c>
      <c r="K207" s="2">
        <v>1500</v>
      </c>
      <c r="L207" s="2">
        <f>ROUND((J207-K207),5)</f>
        <v>-1477.02</v>
      </c>
      <c r="M207" s="15">
        <f>ROUND(IF(K207=0, IF(J207=0, 0, 1), J207/K207),5)</f>
        <v>1.532E-2</v>
      </c>
    </row>
    <row r="208" spans="1:13" x14ac:dyDescent="0.25">
      <c r="A208" s="1"/>
      <c r="B208" s="1"/>
      <c r="C208" s="1"/>
      <c r="D208" s="1"/>
      <c r="E208" s="1"/>
      <c r="F208" s="1" t="s">
        <v>273</v>
      </c>
      <c r="G208" s="1"/>
      <c r="H208" s="1"/>
      <c r="I208" s="1"/>
      <c r="J208" s="2">
        <v>8.99</v>
      </c>
      <c r="K208" s="2">
        <v>500</v>
      </c>
      <c r="L208" s="2">
        <f>ROUND((J208-K208),5)</f>
        <v>-491.01</v>
      </c>
      <c r="M208" s="15">
        <f>ROUND(IF(K208=0, IF(J208=0, 0, 1), J208/K208),5)</f>
        <v>1.7979999999999999E-2</v>
      </c>
    </row>
    <row r="209" spans="1:13" ht="15.75" thickBot="1" x14ac:dyDescent="0.3">
      <c r="A209" s="1"/>
      <c r="B209" s="1"/>
      <c r="C209" s="1"/>
      <c r="D209" s="1"/>
      <c r="E209" s="1"/>
      <c r="F209" s="1" t="s">
        <v>368</v>
      </c>
      <c r="G209" s="1"/>
      <c r="H209" s="1"/>
      <c r="I209" s="1"/>
      <c r="J209" s="8">
        <v>160</v>
      </c>
      <c r="K209" s="8"/>
      <c r="L209" s="8"/>
      <c r="M209" s="17"/>
    </row>
    <row r="210" spans="1:13" x14ac:dyDescent="0.25">
      <c r="A210" s="1"/>
      <c r="B210" s="1"/>
      <c r="C210" s="1"/>
      <c r="D210" s="1"/>
      <c r="E210" s="1" t="s">
        <v>274</v>
      </c>
      <c r="F210" s="1"/>
      <c r="G210" s="1"/>
      <c r="H210" s="1"/>
      <c r="I210" s="1"/>
      <c r="J210" s="2">
        <f>ROUND(SUM(J206:J209),5)</f>
        <v>191.97</v>
      </c>
      <c r="K210" s="2">
        <f>ROUND(SUM(K206:K209),5)</f>
        <v>2000</v>
      </c>
      <c r="L210" s="2">
        <f>ROUND((J210-K210),5)</f>
        <v>-1808.03</v>
      </c>
      <c r="M210" s="15">
        <f>ROUND(IF(K210=0, IF(J210=0, 0, 1), J210/K210),5)</f>
        <v>9.5990000000000006E-2</v>
      </c>
    </row>
    <row r="211" spans="1:13" x14ac:dyDescent="0.25">
      <c r="A211" s="1"/>
      <c r="B211" s="1"/>
      <c r="C211" s="1"/>
      <c r="D211" s="1"/>
      <c r="E211" s="1" t="s">
        <v>275</v>
      </c>
      <c r="F211" s="1"/>
      <c r="G211" s="1"/>
      <c r="H211" s="1"/>
      <c r="I211" s="1"/>
      <c r="J211" s="2"/>
      <c r="K211" s="2"/>
      <c r="L211" s="2"/>
      <c r="M211" s="15"/>
    </row>
    <row r="212" spans="1:13" x14ac:dyDescent="0.25">
      <c r="A212" s="1"/>
      <c r="B212" s="1"/>
      <c r="C212" s="1"/>
      <c r="D212" s="1"/>
      <c r="E212" s="1"/>
      <c r="F212" s="1" t="s">
        <v>276</v>
      </c>
      <c r="G212" s="1"/>
      <c r="H212" s="1"/>
      <c r="I212" s="1"/>
      <c r="J212" s="2">
        <v>0</v>
      </c>
      <c r="K212" s="2">
        <v>2100</v>
      </c>
      <c r="L212" s="2">
        <f>ROUND((J212-K212),5)</f>
        <v>-2100</v>
      </c>
      <c r="M212" s="15">
        <f>ROUND(IF(K212=0, IF(J212=0, 0, 1), J212/K212),5)</f>
        <v>0</v>
      </c>
    </row>
    <row r="213" spans="1:13" x14ac:dyDescent="0.25">
      <c r="A213" s="1"/>
      <c r="B213" s="1"/>
      <c r="C213" s="1"/>
      <c r="D213" s="1"/>
      <c r="E213" s="1"/>
      <c r="F213" s="1" t="s">
        <v>277</v>
      </c>
      <c r="G213" s="1"/>
      <c r="H213" s="1"/>
      <c r="I213" s="1"/>
      <c r="J213" s="2"/>
      <c r="K213" s="2"/>
      <c r="L213" s="2"/>
      <c r="M213" s="15"/>
    </row>
    <row r="214" spans="1:13" x14ac:dyDescent="0.25">
      <c r="A214" s="1"/>
      <c r="B214" s="1"/>
      <c r="C214" s="1"/>
      <c r="D214" s="1"/>
      <c r="E214" s="1"/>
      <c r="F214" s="1"/>
      <c r="G214" s="1" t="s">
        <v>278</v>
      </c>
      <c r="H214" s="1"/>
      <c r="I214" s="1"/>
      <c r="J214" s="2">
        <v>-323.33</v>
      </c>
      <c r="K214" s="2">
        <v>0</v>
      </c>
      <c r="L214" s="2">
        <f>ROUND((J214-K214),5)</f>
        <v>-323.33</v>
      </c>
      <c r="M214" s="15">
        <f>ROUND(IF(K214=0, IF(J214=0, 0, 1), J214/K214),5)</f>
        <v>1</v>
      </c>
    </row>
    <row r="215" spans="1:13" x14ac:dyDescent="0.25">
      <c r="A215" s="1"/>
      <c r="B215" s="1"/>
      <c r="C215" s="1"/>
      <c r="D215" s="1"/>
      <c r="E215" s="1"/>
      <c r="F215" s="1"/>
      <c r="G215" s="1" t="s">
        <v>279</v>
      </c>
      <c r="H215" s="1"/>
      <c r="I215" s="1"/>
      <c r="J215" s="2">
        <v>538.1</v>
      </c>
      <c r="K215" s="2">
        <v>5000</v>
      </c>
      <c r="L215" s="2">
        <f>ROUND((J215-K215),5)</f>
        <v>-4461.8999999999996</v>
      </c>
      <c r="M215" s="15">
        <f>ROUND(IF(K215=0, IF(J215=0, 0, 1), J215/K215),5)</f>
        <v>0.10761999999999999</v>
      </c>
    </row>
    <row r="216" spans="1:13" x14ac:dyDescent="0.25">
      <c r="A216" s="1"/>
      <c r="B216" s="1"/>
      <c r="C216" s="1"/>
      <c r="D216" s="1"/>
      <c r="E216" s="1"/>
      <c r="F216" s="1"/>
      <c r="G216" s="1" t="s">
        <v>280</v>
      </c>
      <c r="H216" s="1"/>
      <c r="I216" s="1"/>
      <c r="J216" s="2">
        <v>0</v>
      </c>
      <c r="K216" s="2">
        <v>1100</v>
      </c>
      <c r="L216" s="2">
        <f>ROUND((J216-K216),5)</f>
        <v>-1100</v>
      </c>
      <c r="M216" s="15">
        <f>ROUND(IF(K216=0, IF(J216=0, 0, 1), J216/K216),5)</f>
        <v>0</v>
      </c>
    </row>
    <row r="217" spans="1:13" x14ac:dyDescent="0.25">
      <c r="A217" s="1"/>
      <c r="B217" s="1"/>
      <c r="C217" s="1"/>
      <c r="D217" s="1"/>
      <c r="E217" s="1"/>
      <c r="F217" s="1"/>
      <c r="G217" s="1" t="s">
        <v>281</v>
      </c>
      <c r="H217" s="1"/>
      <c r="I217" s="1"/>
      <c r="J217" s="2">
        <v>0</v>
      </c>
      <c r="K217" s="2">
        <v>6000</v>
      </c>
      <c r="L217" s="2">
        <f>ROUND((J217-K217),5)</f>
        <v>-6000</v>
      </c>
      <c r="M217" s="15">
        <f>ROUND(IF(K217=0, IF(J217=0, 0, 1), J217/K217),5)</f>
        <v>0</v>
      </c>
    </row>
    <row r="218" spans="1:13" ht="15.75" thickBot="1" x14ac:dyDescent="0.3">
      <c r="A218" s="1"/>
      <c r="B218" s="1"/>
      <c r="C218" s="1"/>
      <c r="D218" s="1"/>
      <c r="E218" s="1"/>
      <c r="F218" s="1"/>
      <c r="G218" s="1" t="s">
        <v>282</v>
      </c>
      <c r="H218" s="1"/>
      <c r="I218" s="1"/>
      <c r="J218" s="8">
        <v>3220.02</v>
      </c>
      <c r="K218" s="8">
        <v>12000</v>
      </c>
      <c r="L218" s="8">
        <f>ROUND((J218-K218),5)</f>
        <v>-8779.98</v>
      </c>
      <c r="M218" s="17">
        <f>ROUND(IF(K218=0, IF(J218=0, 0, 1), J218/K218),5)</f>
        <v>0.26834000000000002</v>
      </c>
    </row>
    <row r="219" spans="1:13" x14ac:dyDescent="0.25">
      <c r="A219" s="1"/>
      <c r="B219" s="1"/>
      <c r="C219" s="1"/>
      <c r="D219" s="1"/>
      <c r="E219" s="1"/>
      <c r="F219" s="1" t="s">
        <v>283</v>
      </c>
      <c r="G219" s="1"/>
      <c r="H219" s="1"/>
      <c r="I219" s="1"/>
      <c r="J219" s="2">
        <f>ROUND(SUM(J213:J218),5)</f>
        <v>3434.79</v>
      </c>
      <c r="K219" s="2">
        <f>ROUND(SUM(K213:K218),5)</f>
        <v>24100</v>
      </c>
      <c r="L219" s="2">
        <f>ROUND((J219-K219),5)</f>
        <v>-20665.21</v>
      </c>
      <c r="M219" s="15">
        <f>ROUND(IF(K219=0, IF(J219=0, 0, 1), J219/K219),5)</f>
        <v>0.14252000000000001</v>
      </c>
    </row>
    <row r="220" spans="1:13" x14ac:dyDescent="0.25">
      <c r="A220" s="1"/>
      <c r="B220" s="1"/>
      <c r="C220" s="1"/>
      <c r="D220" s="1"/>
      <c r="E220" s="1"/>
      <c r="F220" s="1" t="s">
        <v>284</v>
      </c>
      <c r="G220" s="1"/>
      <c r="H220" s="1"/>
      <c r="I220" s="1"/>
      <c r="J220" s="2">
        <v>0</v>
      </c>
      <c r="K220" s="2">
        <v>23160</v>
      </c>
      <c r="L220" s="2">
        <f>ROUND((J220-K220),5)</f>
        <v>-23160</v>
      </c>
      <c r="M220" s="15">
        <f>ROUND(IF(K220=0, IF(J220=0, 0, 1), J220/K220),5)</f>
        <v>0</v>
      </c>
    </row>
    <row r="221" spans="1:13" x14ac:dyDescent="0.25">
      <c r="A221" s="1"/>
      <c r="B221" s="1"/>
      <c r="C221" s="1"/>
      <c r="D221" s="1"/>
      <c r="E221" s="1"/>
      <c r="F221" s="1" t="s">
        <v>285</v>
      </c>
      <c r="G221" s="1"/>
      <c r="H221" s="1"/>
      <c r="I221" s="1"/>
      <c r="J221" s="2"/>
      <c r="K221" s="2"/>
      <c r="L221" s="2"/>
      <c r="M221" s="15"/>
    </row>
    <row r="222" spans="1:13" x14ac:dyDescent="0.25">
      <c r="A222" s="1"/>
      <c r="B222" s="1"/>
      <c r="C222" s="1"/>
      <c r="D222" s="1"/>
      <c r="E222" s="1"/>
      <c r="F222" s="1"/>
      <c r="G222" s="1" t="s">
        <v>286</v>
      </c>
      <c r="H222" s="1"/>
      <c r="I222" s="1"/>
      <c r="J222" s="2">
        <v>1489.1</v>
      </c>
      <c r="K222" s="2">
        <v>2500</v>
      </c>
      <c r="L222" s="2">
        <f>ROUND((J222-K222),5)</f>
        <v>-1010.9</v>
      </c>
      <c r="M222" s="15">
        <f>ROUND(IF(K222=0, IF(J222=0, 0, 1), J222/K222),5)</f>
        <v>0.59563999999999995</v>
      </c>
    </row>
    <row r="223" spans="1:13" x14ac:dyDescent="0.25">
      <c r="A223" s="1"/>
      <c r="B223" s="1"/>
      <c r="C223" s="1"/>
      <c r="D223" s="1"/>
      <c r="E223" s="1"/>
      <c r="F223" s="1"/>
      <c r="G223" s="1" t="s">
        <v>287</v>
      </c>
      <c r="H223" s="1"/>
      <c r="I223" s="1"/>
      <c r="J223" s="2">
        <v>32</v>
      </c>
      <c r="K223" s="2">
        <v>1000</v>
      </c>
      <c r="L223" s="2">
        <f>ROUND((J223-K223),5)</f>
        <v>-968</v>
      </c>
      <c r="M223" s="15">
        <f>ROUND(IF(K223=0, IF(J223=0, 0, 1), J223/K223),5)</f>
        <v>3.2000000000000001E-2</v>
      </c>
    </row>
    <row r="224" spans="1:13" ht="15.75" thickBot="1" x14ac:dyDescent="0.3">
      <c r="A224" s="1"/>
      <c r="B224" s="1"/>
      <c r="C224" s="1"/>
      <c r="D224" s="1"/>
      <c r="E224" s="1"/>
      <c r="F224" s="1"/>
      <c r="G224" s="1" t="s">
        <v>288</v>
      </c>
      <c r="H224" s="1"/>
      <c r="I224" s="1"/>
      <c r="J224" s="35">
        <v>100</v>
      </c>
      <c r="K224" s="35"/>
      <c r="L224" s="35"/>
      <c r="M224" s="36"/>
    </row>
    <row r="225" spans="1:13" ht="15.75" thickBot="1" x14ac:dyDescent="0.3">
      <c r="A225" s="1"/>
      <c r="B225" s="1"/>
      <c r="C225" s="1"/>
      <c r="D225" s="1"/>
      <c r="E225" s="1"/>
      <c r="F225" s="1" t="s">
        <v>289</v>
      </c>
      <c r="G225" s="1"/>
      <c r="H225" s="1"/>
      <c r="I225" s="1"/>
      <c r="J225" s="3">
        <f>ROUND(SUM(J221:J224),5)</f>
        <v>1621.1</v>
      </c>
      <c r="K225" s="3">
        <f>ROUND(SUM(K221:K224),5)</f>
        <v>3500</v>
      </c>
      <c r="L225" s="3">
        <f>ROUND((J225-K225),5)</f>
        <v>-1878.9</v>
      </c>
      <c r="M225" s="16">
        <f>ROUND(IF(K225=0, IF(J225=0, 0, 1), J225/K225),5)</f>
        <v>0.46317000000000003</v>
      </c>
    </row>
    <row r="226" spans="1:13" x14ac:dyDescent="0.25">
      <c r="A226" s="1"/>
      <c r="B226" s="1"/>
      <c r="C226" s="1"/>
      <c r="D226" s="1"/>
      <c r="E226" s="1" t="s">
        <v>290</v>
      </c>
      <c r="F226" s="1"/>
      <c r="G226" s="1"/>
      <c r="H226" s="1"/>
      <c r="I226" s="1"/>
      <c r="J226" s="2">
        <f>ROUND(SUM(J211:J212)+SUM(J219:J220)+J225,5)</f>
        <v>5055.8900000000003</v>
      </c>
      <c r="K226" s="2">
        <f>ROUND(SUM(K211:K212)+SUM(K219:K220)+K225,5)</f>
        <v>52860</v>
      </c>
      <c r="L226" s="2">
        <f>ROUND((J226-K226),5)</f>
        <v>-47804.11</v>
      </c>
      <c r="M226" s="15">
        <f>ROUND(IF(K226=0, IF(J226=0, 0, 1), J226/K226),5)</f>
        <v>9.5649999999999999E-2</v>
      </c>
    </row>
    <row r="227" spans="1:13" x14ac:dyDescent="0.25">
      <c r="A227" s="1"/>
      <c r="B227" s="1"/>
      <c r="C227" s="1"/>
      <c r="D227" s="1"/>
      <c r="E227" s="1" t="s">
        <v>291</v>
      </c>
      <c r="F227" s="1"/>
      <c r="G227" s="1"/>
      <c r="H227" s="1"/>
      <c r="I227" s="1"/>
      <c r="J227" s="2"/>
      <c r="K227" s="2"/>
      <c r="L227" s="2"/>
      <c r="M227" s="15"/>
    </row>
    <row r="228" spans="1:13" x14ac:dyDescent="0.25">
      <c r="A228" s="1"/>
      <c r="B228" s="1"/>
      <c r="C228" s="1"/>
      <c r="D228" s="1"/>
      <c r="E228" s="1"/>
      <c r="F228" s="1" t="s">
        <v>292</v>
      </c>
      <c r="G228" s="1"/>
      <c r="H228" s="1"/>
      <c r="I228" s="1"/>
      <c r="J228" s="2">
        <v>2572.37</v>
      </c>
      <c r="K228" s="2">
        <v>10500</v>
      </c>
      <c r="L228" s="2">
        <f>ROUND((J228-K228),5)</f>
        <v>-7927.63</v>
      </c>
      <c r="M228" s="15">
        <f>ROUND(IF(K228=0, IF(J228=0, 0, 1), J228/K228),5)</f>
        <v>0.24499000000000001</v>
      </c>
    </row>
    <row r="229" spans="1:13" x14ac:dyDescent="0.25">
      <c r="A229" s="1"/>
      <c r="B229" s="1"/>
      <c r="C229" s="1"/>
      <c r="D229" s="1"/>
      <c r="E229" s="1"/>
      <c r="F229" s="1" t="s">
        <v>293</v>
      </c>
      <c r="G229" s="1"/>
      <c r="H229" s="1"/>
      <c r="I229" s="1"/>
      <c r="J229" s="2">
        <v>0</v>
      </c>
      <c r="K229" s="2">
        <v>0</v>
      </c>
      <c r="L229" s="2">
        <f>ROUND((J229-K229),5)</f>
        <v>0</v>
      </c>
      <c r="M229" s="15">
        <f>ROUND(IF(K229=0, IF(J229=0, 0, 1), J229/K229),5)</f>
        <v>0</v>
      </c>
    </row>
    <row r="230" spans="1:13" x14ac:dyDescent="0.25">
      <c r="A230" s="1"/>
      <c r="B230" s="1"/>
      <c r="C230" s="1"/>
      <c r="D230" s="1"/>
      <c r="E230" s="1"/>
      <c r="F230" s="1" t="s">
        <v>294</v>
      </c>
      <c r="G230" s="1"/>
      <c r="H230" s="1"/>
      <c r="I230" s="1"/>
      <c r="J230" s="2">
        <v>0</v>
      </c>
      <c r="K230" s="2">
        <v>5000</v>
      </c>
      <c r="L230" s="2">
        <f>ROUND((J230-K230),5)</f>
        <v>-5000</v>
      </c>
      <c r="M230" s="15">
        <f>ROUND(IF(K230=0, IF(J230=0, 0, 1), J230/K230),5)</f>
        <v>0</v>
      </c>
    </row>
    <row r="231" spans="1:13" x14ac:dyDescent="0.25">
      <c r="A231" s="1"/>
      <c r="B231" s="1"/>
      <c r="C231" s="1"/>
      <c r="D231" s="1"/>
      <c r="E231" s="1"/>
      <c r="F231" s="1" t="s">
        <v>295</v>
      </c>
      <c r="G231" s="1"/>
      <c r="H231" s="1"/>
      <c r="I231" s="1"/>
      <c r="J231" s="2">
        <v>0</v>
      </c>
      <c r="K231" s="2">
        <v>13412.64</v>
      </c>
      <c r="L231" s="2">
        <f>ROUND((J231-K231),5)</f>
        <v>-13412.64</v>
      </c>
      <c r="M231" s="15">
        <f>ROUND(IF(K231=0, IF(J231=0, 0, 1), J231/K231),5)</f>
        <v>0</v>
      </c>
    </row>
    <row r="232" spans="1:13" x14ac:dyDescent="0.25">
      <c r="A232" s="1"/>
      <c r="B232" s="1"/>
      <c r="C232" s="1"/>
      <c r="D232" s="1"/>
      <c r="E232" s="1"/>
      <c r="F232" s="1" t="s">
        <v>296</v>
      </c>
      <c r="G232" s="1"/>
      <c r="H232" s="1"/>
      <c r="I232" s="1"/>
      <c r="J232" s="2">
        <v>3032.75</v>
      </c>
      <c r="K232" s="2">
        <v>5650</v>
      </c>
      <c r="L232" s="2">
        <f>ROUND((J232-K232),5)</f>
        <v>-2617.25</v>
      </c>
      <c r="M232" s="15">
        <f>ROUND(IF(K232=0, IF(J232=0, 0, 1), J232/K232),5)</f>
        <v>0.53676999999999997</v>
      </c>
    </row>
    <row r="233" spans="1:13" x14ac:dyDescent="0.25">
      <c r="A233" s="1"/>
      <c r="B233" s="1"/>
      <c r="C233" s="1"/>
      <c r="D233" s="1"/>
      <c r="E233" s="1"/>
      <c r="F233" s="1" t="s">
        <v>297</v>
      </c>
      <c r="G233" s="1"/>
      <c r="H233" s="1"/>
      <c r="I233" s="1"/>
      <c r="J233" s="2">
        <v>1483.68</v>
      </c>
      <c r="K233" s="2">
        <v>27000</v>
      </c>
      <c r="L233" s="2">
        <f>ROUND((J233-K233),5)</f>
        <v>-25516.32</v>
      </c>
      <c r="M233" s="15">
        <f>ROUND(IF(K233=0, IF(J233=0, 0, 1), J233/K233),5)</f>
        <v>5.4949999999999999E-2</v>
      </c>
    </row>
    <row r="234" spans="1:13" x14ac:dyDescent="0.25">
      <c r="A234" s="1"/>
      <c r="B234" s="1"/>
      <c r="C234" s="1"/>
      <c r="D234" s="1"/>
      <c r="E234" s="1"/>
      <c r="F234" s="1" t="s">
        <v>298</v>
      </c>
      <c r="G234" s="1"/>
      <c r="H234" s="1"/>
      <c r="I234" s="1"/>
      <c r="J234" s="2"/>
      <c r="K234" s="2"/>
      <c r="L234" s="2"/>
      <c r="M234" s="15"/>
    </row>
    <row r="235" spans="1:13" x14ac:dyDescent="0.25">
      <c r="A235" s="1"/>
      <c r="B235" s="1"/>
      <c r="C235" s="1"/>
      <c r="D235" s="1"/>
      <c r="E235" s="1"/>
      <c r="F235" s="1"/>
      <c r="G235" s="1" t="s">
        <v>299</v>
      </c>
      <c r="H235" s="1"/>
      <c r="I235" s="1"/>
      <c r="J235" s="2">
        <v>0</v>
      </c>
      <c r="K235" s="2">
        <v>40000</v>
      </c>
      <c r="L235" s="2">
        <f>ROUND((J235-K235),5)</f>
        <v>-40000</v>
      </c>
      <c r="M235" s="15">
        <f>ROUND(IF(K235=0, IF(J235=0, 0, 1), J235/K235),5)</f>
        <v>0</v>
      </c>
    </row>
    <row r="236" spans="1:13" ht="15.75" thickBot="1" x14ac:dyDescent="0.3">
      <c r="A236" s="1"/>
      <c r="B236" s="1"/>
      <c r="C236" s="1"/>
      <c r="D236" s="1"/>
      <c r="E236" s="1"/>
      <c r="F236" s="1"/>
      <c r="G236" s="1" t="s">
        <v>300</v>
      </c>
      <c r="H236" s="1"/>
      <c r="I236" s="1"/>
      <c r="J236" s="35">
        <v>550</v>
      </c>
      <c r="K236" s="35">
        <v>550</v>
      </c>
      <c r="L236" s="35">
        <f>ROUND((J236-K236),5)</f>
        <v>0</v>
      </c>
      <c r="M236" s="36">
        <f>ROUND(IF(K236=0, IF(J236=0, 0, 1), J236/K236),5)</f>
        <v>1</v>
      </c>
    </row>
    <row r="237" spans="1:13" ht="15.75" thickBot="1" x14ac:dyDescent="0.3">
      <c r="A237" s="1"/>
      <c r="B237" s="1"/>
      <c r="C237" s="1"/>
      <c r="D237" s="1"/>
      <c r="E237" s="1"/>
      <c r="F237" s="1" t="s">
        <v>301</v>
      </c>
      <c r="G237" s="1"/>
      <c r="H237" s="1"/>
      <c r="I237" s="1"/>
      <c r="J237" s="3">
        <f>ROUND(SUM(J234:J236),5)</f>
        <v>550</v>
      </c>
      <c r="K237" s="3">
        <f>ROUND(SUM(K234:K236),5)</f>
        <v>40550</v>
      </c>
      <c r="L237" s="3">
        <f>ROUND((J237-K237),5)</f>
        <v>-40000</v>
      </c>
      <c r="M237" s="16">
        <f>ROUND(IF(K237=0, IF(J237=0, 0, 1), J237/K237),5)</f>
        <v>1.3559999999999999E-2</v>
      </c>
    </row>
    <row r="238" spans="1:13" x14ac:dyDescent="0.25">
      <c r="A238" s="1"/>
      <c r="B238" s="1"/>
      <c r="C238" s="1"/>
      <c r="D238" s="1"/>
      <c r="E238" s="1" t="s">
        <v>302</v>
      </c>
      <c r="F238" s="1"/>
      <c r="G238" s="1"/>
      <c r="H238" s="1"/>
      <c r="I238" s="1"/>
      <c r="J238" s="2">
        <f>ROUND(SUM(J227:J233)+J237,5)</f>
        <v>7638.8</v>
      </c>
      <c r="K238" s="2">
        <f>ROUND(SUM(K227:K233)+K237,5)</f>
        <v>102112.64</v>
      </c>
      <c r="L238" s="2">
        <f>ROUND((J238-K238),5)</f>
        <v>-94473.84</v>
      </c>
      <c r="M238" s="15">
        <f>ROUND(IF(K238=0, IF(J238=0, 0, 1), J238/K238),5)</f>
        <v>7.4810000000000001E-2</v>
      </c>
    </row>
    <row r="239" spans="1:13" ht="15.75" thickBot="1" x14ac:dyDescent="0.3">
      <c r="A239" s="1"/>
      <c r="B239" s="1"/>
      <c r="C239" s="1"/>
      <c r="D239" s="1"/>
      <c r="E239" s="1" t="s">
        <v>303</v>
      </c>
      <c r="F239" s="1"/>
      <c r="G239" s="1"/>
      <c r="H239" s="1"/>
      <c r="I239" s="1"/>
      <c r="J239" s="35">
        <v>144.75</v>
      </c>
      <c r="K239" s="35">
        <v>0</v>
      </c>
      <c r="L239" s="35">
        <f>ROUND((J239-K239),5)</f>
        <v>144.75</v>
      </c>
      <c r="M239" s="36">
        <f>ROUND(IF(K239=0, IF(J239=0, 0, 1), J239/K239),5)</f>
        <v>1</v>
      </c>
    </row>
    <row r="240" spans="1:13" ht="15.75" thickBot="1" x14ac:dyDescent="0.3">
      <c r="A240" s="1"/>
      <c r="B240" s="1"/>
      <c r="C240" s="1"/>
      <c r="D240" s="1" t="s">
        <v>304</v>
      </c>
      <c r="E240" s="1"/>
      <c r="F240" s="1"/>
      <c r="G240" s="1"/>
      <c r="H240" s="1"/>
      <c r="I240" s="1"/>
      <c r="J240" s="3">
        <f>ROUND(SUM(J40:J41)+J47+J147+J151+J158+J205+J210+J226+SUM(J238:J239),5)</f>
        <v>505680.99</v>
      </c>
      <c r="K240" s="3">
        <f>ROUND(SUM(K40:K41)+K47+K147+K151+K158+K205+K210+K226+SUM(K238:K239),5)</f>
        <v>1571924.79</v>
      </c>
      <c r="L240" s="3">
        <f>ROUND((J240-K240),5)</f>
        <v>-1066243.8</v>
      </c>
      <c r="M240" s="16">
        <f>ROUND(IF(K240=0, IF(J240=0, 0, 1), J240/K240),5)</f>
        <v>0.32169999999999999</v>
      </c>
    </row>
    <row r="241" spans="1:13" x14ac:dyDescent="0.25">
      <c r="A241" s="1"/>
      <c r="B241" s="1" t="s">
        <v>305</v>
      </c>
      <c r="C241" s="1"/>
      <c r="D241" s="1"/>
      <c r="E241" s="1"/>
      <c r="F241" s="1"/>
      <c r="G241" s="1"/>
      <c r="H241" s="1"/>
      <c r="I241" s="1"/>
      <c r="J241" s="2">
        <f>ROUND(J3+J39-J240,5)</f>
        <v>742477.09</v>
      </c>
      <c r="K241" s="2">
        <f>ROUND(K3+K39-K240,5)</f>
        <v>164032.5</v>
      </c>
      <c r="L241" s="2">
        <f>ROUND((J241-K241),5)</f>
        <v>578444.59</v>
      </c>
      <c r="M241" s="15">
        <f>ROUND(IF(K241=0, IF(J241=0, 0, 1), J241/K241),5)</f>
        <v>4.5263999999999998</v>
      </c>
    </row>
    <row r="242" spans="1:13" x14ac:dyDescent="0.25">
      <c r="A242" s="1"/>
      <c r="B242" s="1" t="s">
        <v>306</v>
      </c>
      <c r="C242" s="1"/>
      <c r="D242" s="1"/>
      <c r="E242" s="1"/>
      <c r="F242" s="1"/>
      <c r="G242" s="1"/>
      <c r="H242" s="1"/>
      <c r="I242" s="1"/>
      <c r="J242" s="2"/>
      <c r="K242" s="2"/>
      <c r="L242" s="2"/>
      <c r="M242" s="15"/>
    </row>
    <row r="243" spans="1:13" x14ac:dyDescent="0.25">
      <c r="A243" s="1"/>
      <c r="B243" s="1"/>
      <c r="C243" s="1" t="s">
        <v>307</v>
      </c>
      <c r="D243" s="1"/>
      <c r="E243" s="1"/>
      <c r="F243" s="1"/>
      <c r="G243" s="1"/>
      <c r="H243" s="1"/>
      <c r="I243" s="1"/>
      <c r="J243" s="2"/>
      <c r="K243" s="2"/>
      <c r="L243" s="2"/>
      <c r="M243" s="15"/>
    </row>
    <row r="244" spans="1:13" x14ac:dyDescent="0.25">
      <c r="A244" s="1"/>
      <c r="B244" s="1"/>
      <c r="C244" s="1"/>
      <c r="D244" s="1" t="s">
        <v>369</v>
      </c>
      <c r="E244" s="1"/>
      <c r="F244" s="1"/>
      <c r="G244" s="1"/>
      <c r="H244" s="1"/>
      <c r="I244" s="1"/>
      <c r="J244" s="2"/>
      <c r="K244" s="2"/>
      <c r="L244" s="2"/>
      <c r="M244" s="15"/>
    </row>
    <row r="245" spans="1:13" ht="15.75" thickBot="1" x14ac:dyDescent="0.3">
      <c r="A245" s="1"/>
      <c r="B245" s="1"/>
      <c r="C245" s="1"/>
      <c r="D245" s="1"/>
      <c r="E245" s="1" t="s">
        <v>370</v>
      </c>
      <c r="F245" s="1"/>
      <c r="G245" s="1"/>
      <c r="H245" s="1"/>
      <c r="I245" s="1"/>
      <c r="J245" s="8">
        <v>7812.5</v>
      </c>
      <c r="K245" s="2"/>
      <c r="L245" s="2"/>
      <c r="M245" s="15"/>
    </row>
    <row r="246" spans="1:13" x14ac:dyDescent="0.25">
      <c r="A246" s="1"/>
      <c r="B246" s="1"/>
      <c r="C246" s="1"/>
      <c r="D246" s="1" t="s">
        <v>371</v>
      </c>
      <c r="E246" s="1"/>
      <c r="F246" s="1"/>
      <c r="G246" s="1"/>
      <c r="H246" s="1"/>
      <c r="I246" s="1"/>
      <c r="J246" s="2">
        <f>ROUND(SUM(J244:J245),5)</f>
        <v>7812.5</v>
      </c>
      <c r="K246" s="2"/>
      <c r="L246" s="2"/>
      <c r="M246" s="15"/>
    </row>
    <row r="247" spans="1:13" x14ac:dyDescent="0.25">
      <c r="A247" s="1"/>
      <c r="B247" s="1"/>
      <c r="C247" s="1"/>
      <c r="D247" s="1" t="s">
        <v>308</v>
      </c>
      <c r="E247" s="1"/>
      <c r="F247" s="1"/>
      <c r="G247" s="1"/>
      <c r="H247" s="1"/>
      <c r="I247" s="1"/>
      <c r="J247" s="2"/>
      <c r="K247" s="2"/>
      <c r="L247" s="2"/>
      <c r="M247" s="15"/>
    </row>
    <row r="248" spans="1:13" x14ac:dyDescent="0.25">
      <c r="A248" s="1"/>
      <c r="B248" s="1"/>
      <c r="C248" s="1"/>
      <c r="D248" s="1"/>
      <c r="E248" s="1" t="s">
        <v>309</v>
      </c>
      <c r="F248" s="1"/>
      <c r="G248" s="1"/>
      <c r="H248" s="1"/>
      <c r="I248" s="1"/>
      <c r="J248" s="2"/>
      <c r="K248" s="2"/>
      <c r="L248" s="2"/>
      <c r="M248" s="15"/>
    </row>
    <row r="249" spans="1:13" x14ac:dyDescent="0.25">
      <c r="A249" s="1"/>
      <c r="B249" s="1"/>
      <c r="C249" s="1"/>
      <c r="D249" s="1"/>
      <c r="E249" s="1"/>
      <c r="F249" s="1" t="s">
        <v>310</v>
      </c>
      <c r="G249" s="1"/>
      <c r="H249" s="1"/>
      <c r="I249" s="1"/>
      <c r="J249" s="2">
        <v>0</v>
      </c>
      <c r="K249" s="2">
        <v>2000</v>
      </c>
      <c r="L249" s="2">
        <f>ROUND((J249-K249),5)</f>
        <v>-2000</v>
      </c>
      <c r="M249" s="15">
        <f>ROUND(IF(K249=0, IF(J249=0, 0, 1), J249/K249),5)</f>
        <v>0</v>
      </c>
    </row>
    <row r="250" spans="1:13" x14ac:dyDescent="0.25">
      <c r="A250" s="1"/>
      <c r="B250" s="1"/>
      <c r="C250" s="1"/>
      <c r="D250" s="1"/>
      <c r="E250" s="1"/>
      <c r="F250" s="1" t="s">
        <v>311</v>
      </c>
      <c r="G250" s="1"/>
      <c r="H250" s="1"/>
      <c r="I250" s="1"/>
      <c r="J250" s="2">
        <v>0</v>
      </c>
      <c r="K250" s="2">
        <v>0</v>
      </c>
      <c r="L250" s="2">
        <f>ROUND((J250-K250),5)</f>
        <v>0</v>
      </c>
      <c r="M250" s="15">
        <f>ROUND(IF(K250=0, IF(J250=0, 0, 1), J250/K250),5)</f>
        <v>0</v>
      </c>
    </row>
    <row r="251" spans="1:13" x14ac:dyDescent="0.25">
      <c r="A251" s="1"/>
      <c r="B251" s="1"/>
      <c r="C251" s="1"/>
      <c r="D251" s="1"/>
      <c r="E251" s="1"/>
      <c r="F251" s="1" t="s">
        <v>312</v>
      </c>
      <c r="G251" s="1"/>
      <c r="H251" s="1"/>
      <c r="I251" s="1"/>
      <c r="J251" s="2">
        <v>0</v>
      </c>
      <c r="K251" s="2">
        <v>0</v>
      </c>
      <c r="L251" s="2">
        <f>ROUND((J251-K251),5)</f>
        <v>0</v>
      </c>
      <c r="M251" s="15">
        <f>ROUND(IF(K251=0, IF(J251=0, 0, 1), J251/K251),5)</f>
        <v>0</v>
      </c>
    </row>
    <row r="252" spans="1:13" x14ac:dyDescent="0.25">
      <c r="A252" s="1"/>
      <c r="B252" s="1"/>
      <c r="C252" s="1"/>
      <c r="D252" s="1"/>
      <c r="E252" s="1"/>
      <c r="F252" s="1" t="s">
        <v>313</v>
      </c>
      <c r="G252" s="1"/>
      <c r="H252" s="1"/>
      <c r="I252" s="1"/>
      <c r="J252" s="2">
        <v>0</v>
      </c>
      <c r="K252" s="2">
        <v>0</v>
      </c>
      <c r="L252" s="2">
        <f>ROUND((J252-K252),5)</f>
        <v>0</v>
      </c>
      <c r="M252" s="15">
        <f>ROUND(IF(K252=0, IF(J252=0, 0, 1), J252/K252),5)</f>
        <v>0</v>
      </c>
    </row>
    <row r="253" spans="1:13" x14ac:dyDescent="0.25">
      <c r="A253" s="1"/>
      <c r="B253" s="1"/>
      <c r="C253" s="1"/>
      <c r="D253" s="1"/>
      <c r="E253" s="1"/>
      <c r="F253" s="1" t="s">
        <v>314</v>
      </c>
      <c r="G253" s="1"/>
      <c r="H253" s="1"/>
      <c r="I253" s="1"/>
      <c r="J253" s="2">
        <v>300</v>
      </c>
      <c r="K253" s="2">
        <v>0</v>
      </c>
      <c r="L253" s="2">
        <f>ROUND((J253-K253),5)</f>
        <v>300</v>
      </c>
      <c r="M253" s="15">
        <f>ROUND(IF(K253=0, IF(J253=0, 0, 1), J253/K253),5)</f>
        <v>1</v>
      </c>
    </row>
    <row r="254" spans="1:13" ht="15.75" thickBot="1" x14ac:dyDescent="0.3">
      <c r="A254" s="1"/>
      <c r="B254" s="1"/>
      <c r="C254" s="1"/>
      <c r="D254" s="1"/>
      <c r="E254" s="1"/>
      <c r="F254" s="1" t="s">
        <v>315</v>
      </c>
      <c r="G254" s="1"/>
      <c r="H254" s="1"/>
      <c r="I254" s="1"/>
      <c r="J254" s="8">
        <v>0</v>
      </c>
      <c r="K254" s="8">
        <v>0</v>
      </c>
      <c r="L254" s="8">
        <f>ROUND((J254-K254),5)</f>
        <v>0</v>
      </c>
      <c r="M254" s="17">
        <f>ROUND(IF(K254=0, IF(J254=0, 0, 1), J254/K254),5)</f>
        <v>0</v>
      </c>
    </row>
    <row r="255" spans="1:13" x14ac:dyDescent="0.25">
      <c r="A255" s="1"/>
      <c r="B255" s="1"/>
      <c r="C255" s="1"/>
      <c r="D255" s="1"/>
      <c r="E255" s="1" t="s">
        <v>316</v>
      </c>
      <c r="F255" s="1"/>
      <c r="G255" s="1"/>
      <c r="H255" s="1"/>
      <c r="I255" s="1"/>
      <c r="J255" s="2">
        <f>ROUND(SUM(J248:J254),5)</f>
        <v>300</v>
      </c>
      <c r="K255" s="2">
        <f>ROUND(SUM(K248:K254),5)</f>
        <v>2000</v>
      </c>
      <c r="L255" s="2">
        <f>ROUND((J255-K255),5)</f>
        <v>-1700</v>
      </c>
      <c r="M255" s="15">
        <f>ROUND(IF(K255=0, IF(J255=0, 0, 1), J255/K255),5)</f>
        <v>0.15</v>
      </c>
    </row>
    <row r="256" spans="1:13" x14ac:dyDescent="0.25">
      <c r="A256" s="1"/>
      <c r="B256" s="1"/>
      <c r="C256" s="1"/>
      <c r="D256" s="1"/>
      <c r="E256" s="1" t="s">
        <v>317</v>
      </c>
      <c r="F256" s="1"/>
      <c r="G256" s="1"/>
      <c r="H256" s="1"/>
      <c r="I256" s="1"/>
      <c r="J256" s="2">
        <v>0</v>
      </c>
      <c r="K256" s="2">
        <v>0</v>
      </c>
      <c r="L256" s="2">
        <f>ROUND((J256-K256),5)</f>
        <v>0</v>
      </c>
      <c r="M256" s="15">
        <f>ROUND(IF(K256=0, IF(J256=0, 0, 1), J256/K256),5)</f>
        <v>0</v>
      </c>
    </row>
    <row r="257" spans="1:13" x14ac:dyDescent="0.25">
      <c r="A257" s="1"/>
      <c r="B257" s="1"/>
      <c r="C257" s="1"/>
      <c r="D257" s="1"/>
      <c r="E257" s="1" t="s">
        <v>318</v>
      </c>
      <c r="F257" s="1"/>
      <c r="G257" s="1"/>
      <c r="H257" s="1"/>
      <c r="I257" s="1"/>
      <c r="J257" s="2"/>
      <c r="K257" s="2"/>
      <c r="L257" s="2"/>
      <c r="M257" s="15"/>
    </row>
    <row r="258" spans="1:13" x14ac:dyDescent="0.25">
      <c r="A258" s="1"/>
      <c r="B258" s="1"/>
      <c r="C258" s="1"/>
      <c r="D258" s="1"/>
      <c r="E258" s="1"/>
      <c r="F258" s="1" t="s">
        <v>319</v>
      </c>
      <c r="G258" s="1"/>
      <c r="H258" s="1"/>
      <c r="I258" s="1"/>
      <c r="J258" s="2">
        <v>0</v>
      </c>
      <c r="K258" s="2">
        <v>0</v>
      </c>
      <c r="L258" s="2">
        <f>ROUND((J258-K258),5)</f>
        <v>0</v>
      </c>
      <c r="M258" s="15">
        <f>ROUND(IF(K258=0, IF(J258=0, 0, 1), J258/K258),5)</f>
        <v>0</v>
      </c>
    </row>
    <row r="259" spans="1:13" x14ac:dyDescent="0.25">
      <c r="A259" s="1"/>
      <c r="B259" s="1"/>
      <c r="C259" s="1"/>
      <c r="D259" s="1"/>
      <c r="E259" s="1"/>
      <c r="F259" s="1" t="s">
        <v>320</v>
      </c>
      <c r="G259" s="1"/>
      <c r="H259" s="1"/>
      <c r="I259" s="1"/>
      <c r="J259" s="2">
        <v>550</v>
      </c>
      <c r="K259" s="2">
        <v>0</v>
      </c>
      <c r="L259" s="2">
        <f>ROUND((J259-K259),5)</f>
        <v>550</v>
      </c>
      <c r="M259" s="15">
        <f>ROUND(IF(K259=0, IF(J259=0, 0, 1), J259/K259),5)</f>
        <v>1</v>
      </c>
    </row>
    <row r="260" spans="1:13" x14ac:dyDescent="0.25">
      <c r="A260" s="1"/>
      <c r="B260" s="1"/>
      <c r="C260" s="1"/>
      <c r="D260" s="1"/>
      <c r="E260" s="1"/>
      <c r="F260" s="1" t="s">
        <v>321</v>
      </c>
      <c r="G260" s="1"/>
      <c r="H260" s="1"/>
      <c r="I260" s="1"/>
      <c r="J260" s="2">
        <v>10000</v>
      </c>
      <c r="K260" s="2">
        <v>0</v>
      </c>
      <c r="L260" s="2">
        <f>ROUND((J260-K260),5)</f>
        <v>10000</v>
      </c>
      <c r="M260" s="15">
        <f>ROUND(IF(K260=0, IF(J260=0, 0, 1), J260/K260),5)</f>
        <v>1</v>
      </c>
    </row>
    <row r="261" spans="1:13" ht="15.75" thickBot="1" x14ac:dyDescent="0.3">
      <c r="A261" s="1"/>
      <c r="B261" s="1"/>
      <c r="C261" s="1"/>
      <c r="D261" s="1"/>
      <c r="E261" s="1"/>
      <c r="F261" s="1" t="s">
        <v>322</v>
      </c>
      <c r="G261" s="1"/>
      <c r="H261" s="1"/>
      <c r="I261" s="1"/>
      <c r="J261" s="8">
        <v>0</v>
      </c>
      <c r="K261" s="8">
        <v>0</v>
      </c>
      <c r="L261" s="8">
        <f>ROUND((J261-K261),5)</f>
        <v>0</v>
      </c>
      <c r="M261" s="17">
        <f>ROUND(IF(K261=0, IF(J261=0, 0, 1), J261/K261),5)</f>
        <v>0</v>
      </c>
    </row>
    <row r="262" spans="1:13" x14ac:dyDescent="0.25">
      <c r="A262" s="1"/>
      <c r="B262" s="1"/>
      <c r="C262" s="1"/>
      <c r="D262" s="1"/>
      <c r="E262" s="1" t="s">
        <v>323</v>
      </c>
      <c r="F262" s="1"/>
      <c r="G262" s="1"/>
      <c r="H262" s="1"/>
      <c r="I262" s="1"/>
      <c r="J262" s="2">
        <f>ROUND(SUM(J257:J261),5)</f>
        <v>10550</v>
      </c>
      <c r="K262" s="2">
        <f>ROUND(SUM(K257:K261),5)</f>
        <v>0</v>
      </c>
      <c r="L262" s="2">
        <f>ROUND((J262-K262),5)</f>
        <v>10550</v>
      </c>
      <c r="M262" s="15">
        <f>ROUND(IF(K262=0, IF(J262=0, 0, 1), J262/K262),5)</f>
        <v>1</v>
      </c>
    </row>
    <row r="263" spans="1:13" x14ac:dyDescent="0.25">
      <c r="A263" s="1"/>
      <c r="B263" s="1"/>
      <c r="C263" s="1"/>
      <c r="D263" s="1"/>
      <c r="E263" s="1" t="s">
        <v>324</v>
      </c>
      <c r="F263" s="1"/>
      <c r="G263" s="1"/>
      <c r="H263" s="1"/>
      <c r="I263" s="1"/>
      <c r="J263" s="2">
        <v>0</v>
      </c>
      <c r="K263" s="2">
        <v>0</v>
      </c>
      <c r="L263" s="2">
        <f>ROUND((J263-K263),5)</f>
        <v>0</v>
      </c>
      <c r="M263" s="15">
        <f>ROUND(IF(K263=0, IF(J263=0, 0, 1), J263/K263),5)</f>
        <v>0</v>
      </c>
    </row>
    <row r="264" spans="1:13" x14ac:dyDescent="0.25">
      <c r="A264" s="1"/>
      <c r="B264" s="1"/>
      <c r="C264" s="1"/>
      <c r="D264" s="1"/>
      <c r="E264" s="1" t="s">
        <v>325</v>
      </c>
      <c r="F264" s="1"/>
      <c r="G264" s="1"/>
      <c r="H264" s="1"/>
      <c r="I264" s="1"/>
      <c r="J264" s="2"/>
      <c r="K264" s="2"/>
      <c r="L264" s="2"/>
      <c r="M264" s="15"/>
    </row>
    <row r="265" spans="1:13" x14ac:dyDescent="0.25">
      <c r="A265" s="1"/>
      <c r="B265" s="1"/>
      <c r="C265" s="1"/>
      <c r="D265" s="1"/>
      <c r="E265" s="1"/>
      <c r="F265" s="1" t="s">
        <v>326</v>
      </c>
      <c r="G265" s="1"/>
      <c r="H265" s="1"/>
      <c r="I265" s="1"/>
      <c r="J265" s="2">
        <v>0</v>
      </c>
      <c r="K265" s="2">
        <v>0</v>
      </c>
      <c r="L265" s="2">
        <f>ROUND((J265-K265),5)</f>
        <v>0</v>
      </c>
      <c r="M265" s="15">
        <f>ROUND(IF(K265=0, IF(J265=0, 0, 1), J265/K265),5)</f>
        <v>0</v>
      </c>
    </row>
    <row r="266" spans="1:13" x14ac:dyDescent="0.25">
      <c r="A266" s="1"/>
      <c r="B266" s="1"/>
      <c r="C266" s="1"/>
      <c r="D266" s="1"/>
      <c r="E266" s="1"/>
      <c r="F266" s="1" t="s">
        <v>327</v>
      </c>
      <c r="G266" s="1"/>
      <c r="H266" s="1"/>
      <c r="I266" s="1"/>
      <c r="J266" s="2">
        <v>0</v>
      </c>
      <c r="K266" s="2">
        <v>0</v>
      </c>
      <c r="L266" s="2">
        <f>ROUND((J266-K266),5)</f>
        <v>0</v>
      </c>
      <c r="M266" s="15">
        <f>ROUND(IF(K266=0, IF(J266=0, 0, 1), J266/K266),5)</f>
        <v>0</v>
      </c>
    </row>
    <row r="267" spans="1:13" x14ac:dyDescent="0.25">
      <c r="A267" s="1"/>
      <c r="B267" s="1"/>
      <c r="C267" s="1"/>
      <c r="D267" s="1"/>
      <c r="E267" s="1"/>
      <c r="F267" s="1" t="s">
        <v>328</v>
      </c>
      <c r="G267" s="1"/>
      <c r="H267" s="1"/>
      <c r="I267" s="1"/>
      <c r="J267" s="2">
        <v>0</v>
      </c>
      <c r="K267" s="2">
        <v>0</v>
      </c>
      <c r="L267" s="2">
        <f>ROUND((J267-K267),5)</f>
        <v>0</v>
      </c>
      <c r="M267" s="15">
        <f>ROUND(IF(K267=0, IF(J267=0, 0, 1), J267/K267),5)</f>
        <v>0</v>
      </c>
    </row>
    <row r="268" spans="1:13" x14ac:dyDescent="0.25">
      <c r="A268" s="1"/>
      <c r="B268" s="1"/>
      <c r="C268" s="1"/>
      <c r="D268" s="1"/>
      <c r="E268" s="1"/>
      <c r="F268" s="1" t="s">
        <v>329</v>
      </c>
      <c r="G268" s="1"/>
      <c r="H268" s="1"/>
      <c r="I268" s="1"/>
      <c r="J268" s="2">
        <v>0</v>
      </c>
      <c r="K268" s="2">
        <v>0</v>
      </c>
      <c r="L268" s="2">
        <f>ROUND((J268-K268),5)</f>
        <v>0</v>
      </c>
      <c r="M268" s="15">
        <f>ROUND(IF(K268=0, IF(J268=0, 0, 1), J268/K268),5)</f>
        <v>0</v>
      </c>
    </row>
    <row r="269" spans="1:13" x14ac:dyDescent="0.25">
      <c r="A269" s="1"/>
      <c r="B269" s="1"/>
      <c r="C269" s="1"/>
      <c r="D269" s="1"/>
      <c r="E269" s="1"/>
      <c r="F269" s="1" t="s">
        <v>330</v>
      </c>
      <c r="G269" s="1"/>
      <c r="H269" s="1"/>
      <c r="I269" s="1"/>
      <c r="J269" s="2">
        <v>0</v>
      </c>
      <c r="K269" s="2">
        <v>0</v>
      </c>
      <c r="L269" s="2">
        <f>ROUND((J269-K269),5)</f>
        <v>0</v>
      </c>
      <c r="M269" s="15">
        <f>ROUND(IF(K269=0, IF(J269=0, 0, 1), J269/K269),5)</f>
        <v>0</v>
      </c>
    </row>
    <row r="270" spans="1:13" x14ac:dyDescent="0.25">
      <c r="A270" s="1"/>
      <c r="B270" s="1"/>
      <c r="C270" s="1"/>
      <c r="D270" s="1"/>
      <c r="E270" s="1"/>
      <c r="F270" s="1" t="s">
        <v>331</v>
      </c>
      <c r="G270" s="1"/>
      <c r="H270" s="1"/>
      <c r="I270" s="1"/>
      <c r="J270" s="2">
        <v>0</v>
      </c>
      <c r="K270" s="2">
        <v>0</v>
      </c>
      <c r="L270" s="2">
        <f>ROUND((J270-K270),5)</f>
        <v>0</v>
      </c>
      <c r="M270" s="15">
        <f>ROUND(IF(K270=0, IF(J270=0, 0, 1), J270/K270),5)</f>
        <v>0</v>
      </c>
    </row>
    <row r="271" spans="1:13" x14ac:dyDescent="0.25">
      <c r="A271" s="1"/>
      <c r="B271" s="1"/>
      <c r="C271" s="1"/>
      <c r="D271" s="1"/>
      <c r="E271" s="1"/>
      <c r="F271" s="1" t="s">
        <v>332</v>
      </c>
      <c r="G271" s="1"/>
      <c r="H271" s="1"/>
      <c r="I271" s="1"/>
      <c r="J271" s="2">
        <v>0</v>
      </c>
      <c r="K271" s="2">
        <v>0</v>
      </c>
      <c r="L271" s="2">
        <f>ROUND((J271-K271),5)</f>
        <v>0</v>
      </c>
      <c r="M271" s="15">
        <f>ROUND(IF(K271=0, IF(J271=0, 0, 1), J271/K271),5)</f>
        <v>0</v>
      </c>
    </row>
    <row r="272" spans="1:13" x14ac:dyDescent="0.25">
      <c r="A272" s="1"/>
      <c r="B272" s="1"/>
      <c r="C272" s="1"/>
      <c r="D272" s="1"/>
      <c r="E272" s="1"/>
      <c r="F272" s="1" t="s">
        <v>333</v>
      </c>
      <c r="G272" s="1"/>
      <c r="H272" s="1"/>
      <c r="I272" s="1"/>
      <c r="J272" s="2">
        <v>0</v>
      </c>
      <c r="K272" s="2">
        <v>0</v>
      </c>
      <c r="L272" s="2">
        <f>ROUND((J272-K272),5)</f>
        <v>0</v>
      </c>
      <c r="M272" s="15">
        <f>ROUND(IF(K272=0, IF(J272=0, 0, 1), J272/K272),5)</f>
        <v>0</v>
      </c>
    </row>
    <row r="273" spans="1:13" x14ac:dyDescent="0.25">
      <c r="A273" s="1"/>
      <c r="B273" s="1"/>
      <c r="C273" s="1"/>
      <c r="D273" s="1"/>
      <c r="E273" s="1"/>
      <c r="F273" s="1" t="s">
        <v>334</v>
      </c>
      <c r="G273" s="1"/>
      <c r="H273" s="1"/>
      <c r="I273" s="1"/>
      <c r="J273" s="2">
        <v>0</v>
      </c>
      <c r="K273" s="2">
        <v>0</v>
      </c>
      <c r="L273" s="2">
        <f>ROUND((J273-K273),5)</f>
        <v>0</v>
      </c>
      <c r="M273" s="15">
        <f>ROUND(IF(K273=0, IF(J273=0, 0, 1), J273/K273),5)</f>
        <v>0</v>
      </c>
    </row>
    <row r="274" spans="1:13" x14ac:dyDescent="0.25">
      <c r="A274" s="1"/>
      <c r="B274" s="1"/>
      <c r="C274" s="1"/>
      <c r="D274" s="1"/>
      <c r="E274" s="1"/>
      <c r="F274" s="1" t="s">
        <v>335</v>
      </c>
      <c r="G274" s="1"/>
      <c r="H274" s="1"/>
      <c r="I274" s="1"/>
      <c r="J274" s="2">
        <v>0</v>
      </c>
      <c r="K274" s="2">
        <v>0</v>
      </c>
      <c r="L274" s="2">
        <f>ROUND((J274-K274),5)</f>
        <v>0</v>
      </c>
      <c r="M274" s="15">
        <f>ROUND(IF(K274=0, IF(J274=0, 0, 1), J274/K274),5)</f>
        <v>0</v>
      </c>
    </row>
    <row r="275" spans="1:13" ht="15.75" thickBot="1" x14ac:dyDescent="0.3">
      <c r="A275" s="1"/>
      <c r="B275" s="1"/>
      <c r="C275" s="1"/>
      <c r="D275" s="1"/>
      <c r="E275" s="1"/>
      <c r="F275" s="1" t="s">
        <v>336</v>
      </c>
      <c r="G275" s="1"/>
      <c r="H275" s="1"/>
      <c r="I275" s="1"/>
      <c r="J275" s="35">
        <v>0</v>
      </c>
      <c r="K275" s="35">
        <v>0</v>
      </c>
      <c r="L275" s="35">
        <f>ROUND((J275-K275),5)</f>
        <v>0</v>
      </c>
      <c r="M275" s="36">
        <f>ROUND(IF(K275=0, IF(J275=0, 0, 1), J275/K275),5)</f>
        <v>0</v>
      </c>
    </row>
    <row r="276" spans="1:13" ht="15.75" thickBot="1" x14ac:dyDescent="0.3">
      <c r="A276" s="1"/>
      <c r="B276" s="1"/>
      <c r="C276" s="1"/>
      <c r="D276" s="1"/>
      <c r="E276" s="1" t="s">
        <v>337</v>
      </c>
      <c r="F276" s="1"/>
      <c r="G276" s="1"/>
      <c r="H276" s="1"/>
      <c r="I276" s="1"/>
      <c r="J276" s="4">
        <f>ROUND(SUM(J264:J275),5)</f>
        <v>0</v>
      </c>
      <c r="K276" s="4">
        <f>ROUND(SUM(K264:K275),5)</f>
        <v>0</v>
      </c>
      <c r="L276" s="4">
        <f>ROUND((J276-K276),5)</f>
        <v>0</v>
      </c>
      <c r="M276" s="18">
        <f>ROUND(IF(K276=0, IF(J276=0, 0, 1), J276/K276),5)</f>
        <v>0</v>
      </c>
    </row>
    <row r="277" spans="1:13" ht="15.75" thickBot="1" x14ac:dyDescent="0.3">
      <c r="A277" s="1"/>
      <c r="B277" s="1"/>
      <c r="C277" s="1"/>
      <c r="D277" s="1" t="s">
        <v>338</v>
      </c>
      <c r="E277" s="1"/>
      <c r="F277" s="1"/>
      <c r="G277" s="1"/>
      <c r="H277" s="1"/>
      <c r="I277" s="1"/>
      <c r="J277" s="3">
        <f>ROUND(J247+SUM(J255:J256)+SUM(J262:J263)+J276,5)</f>
        <v>10850</v>
      </c>
      <c r="K277" s="3">
        <f>ROUND(K247+SUM(K255:K256)+SUM(K262:K263)+K276,5)</f>
        <v>2000</v>
      </c>
      <c r="L277" s="3">
        <f>ROUND((J277-K277),5)</f>
        <v>8850</v>
      </c>
      <c r="M277" s="16">
        <f>ROUND(IF(K277=0, IF(J277=0, 0, 1), J277/K277),5)</f>
        <v>5.4249999999999998</v>
      </c>
    </row>
    <row r="278" spans="1:13" x14ac:dyDescent="0.25">
      <c r="A278" s="1"/>
      <c r="B278" s="1"/>
      <c r="C278" s="1" t="s">
        <v>339</v>
      </c>
      <c r="D278" s="1"/>
      <c r="E278" s="1"/>
      <c r="F278" s="1"/>
      <c r="G278" s="1"/>
      <c r="H278" s="1"/>
      <c r="I278" s="1"/>
      <c r="J278" s="2">
        <f>ROUND(J243+J246+J277,5)</f>
        <v>18662.5</v>
      </c>
      <c r="K278" s="2">
        <f>ROUND(K243+K246+K277,5)</f>
        <v>2000</v>
      </c>
      <c r="L278" s="2">
        <f>ROUND((J278-K278),5)</f>
        <v>16662.5</v>
      </c>
      <c r="M278" s="15">
        <f>ROUND(IF(K278=0, IF(J278=0, 0, 1), J278/K278),5)</f>
        <v>9.3312500000000007</v>
      </c>
    </row>
    <row r="279" spans="1:13" x14ac:dyDescent="0.25">
      <c r="A279" s="1"/>
      <c r="B279" s="1"/>
      <c r="C279" s="1" t="s">
        <v>340</v>
      </c>
      <c r="D279" s="1"/>
      <c r="E279" s="1"/>
      <c r="F279" s="1"/>
      <c r="G279" s="1"/>
      <c r="H279" s="1"/>
      <c r="I279" s="1"/>
      <c r="J279" s="2"/>
      <c r="K279" s="2"/>
      <c r="L279" s="2"/>
      <c r="M279" s="15"/>
    </row>
    <row r="280" spans="1:13" x14ac:dyDescent="0.25">
      <c r="A280" s="1"/>
      <c r="B280" s="1"/>
      <c r="C280" s="1"/>
      <c r="D280" s="1" t="s">
        <v>341</v>
      </c>
      <c r="E280" s="1"/>
      <c r="F280" s="1"/>
      <c r="G280" s="1"/>
      <c r="H280" s="1"/>
      <c r="I280" s="1"/>
      <c r="J280" s="2"/>
      <c r="K280" s="2"/>
      <c r="L280" s="2"/>
      <c r="M280" s="15"/>
    </row>
    <row r="281" spans="1:13" x14ac:dyDescent="0.25">
      <c r="A281" s="1"/>
      <c r="B281" s="1"/>
      <c r="C281" s="1"/>
      <c r="D281" s="1"/>
      <c r="E281" s="1" t="s">
        <v>372</v>
      </c>
      <c r="F281" s="1"/>
      <c r="G281" s="1"/>
      <c r="H281" s="1"/>
      <c r="I281" s="1"/>
      <c r="J281" s="2">
        <v>7812.5</v>
      </c>
      <c r="K281" s="2"/>
      <c r="L281" s="2"/>
      <c r="M281" s="15"/>
    </row>
    <row r="282" spans="1:13" ht="15.75" thickBot="1" x14ac:dyDescent="0.3">
      <c r="A282" s="1"/>
      <c r="B282" s="1"/>
      <c r="C282" s="1"/>
      <c r="D282" s="1"/>
      <c r="E282" s="1" t="s">
        <v>373</v>
      </c>
      <c r="F282" s="1"/>
      <c r="G282" s="1"/>
      <c r="H282" s="1"/>
      <c r="I282" s="1"/>
      <c r="J282" s="8">
        <v>0</v>
      </c>
      <c r="K282" s="8">
        <v>0</v>
      </c>
      <c r="L282" s="8">
        <f>ROUND((J282-K282),5)</f>
        <v>0</v>
      </c>
      <c r="M282" s="17">
        <f>ROUND(IF(K282=0, IF(J282=0, 0, 1), J282/K282),5)</f>
        <v>0</v>
      </c>
    </row>
    <row r="283" spans="1:13" x14ac:dyDescent="0.25">
      <c r="A283" s="1"/>
      <c r="B283" s="1"/>
      <c r="C283" s="1"/>
      <c r="D283" s="1" t="s">
        <v>374</v>
      </c>
      <c r="E283" s="1"/>
      <c r="F283" s="1"/>
      <c r="G283" s="1"/>
      <c r="H283" s="1"/>
      <c r="I283" s="1"/>
      <c r="J283" s="2">
        <f>ROUND(SUM(J280:J282),5)</f>
        <v>7812.5</v>
      </c>
      <c r="K283" s="2">
        <f>ROUND(SUM(K280:K282),5)</f>
        <v>0</v>
      </c>
      <c r="L283" s="2">
        <f>ROUND((J283-K283),5)</f>
        <v>7812.5</v>
      </c>
      <c r="M283" s="15">
        <f>ROUND(IF(K283=0, IF(J283=0, 0, 1), J283/K283),5)</f>
        <v>1</v>
      </c>
    </row>
    <row r="284" spans="1:13" x14ac:dyDescent="0.25">
      <c r="A284" s="1"/>
      <c r="B284" s="1"/>
      <c r="C284" s="1"/>
      <c r="D284" s="1" t="s">
        <v>342</v>
      </c>
      <c r="E284" s="1"/>
      <c r="F284" s="1"/>
      <c r="G284" s="1"/>
      <c r="H284" s="1"/>
      <c r="I284" s="1"/>
      <c r="J284" s="2"/>
      <c r="K284" s="2"/>
      <c r="L284" s="2"/>
      <c r="M284" s="15"/>
    </row>
    <row r="285" spans="1:13" x14ac:dyDescent="0.25">
      <c r="A285" s="1"/>
      <c r="B285" s="1"/>
      <c r="C285" s="1"/>
      <c r="D285" s="1"/>
      <c r="E285" s="1" t="s">
        <v>343</v>
      </c>
      <c r="F285" s="1"/>
      <c r="G285" s="1"/>
      <c r="H285" s="1"/>
      <c r="I285" s="1"/>
      <c r="J285" s="2">
        <v>575.89</v>
      </c>
      <c r="K285" s="2"/>
      <c r="L285" s="2"/>
      <c r="M285" s="15"/>
    </row>
    <row r="286" spans="1:13" x14ac:dyDescent="0.25">
      <c r="A286" s="1"/>
      <c r="B286" s="1"/>
      <c r="C286" s="1"/>
      <c r="D286" s="1"/>
      <c r="E286" s="1" t="s">
        <v>344</v>
      </c>
      <c r="F286" s="1"/>
      <c r="G286" s="1"/>
      <c r="H286" s="1"/>
      <c r="I286" s="1"/>
      <c r="J286" s="2">
        <v>6750.48</v>
      </c>
      <c r="K286" s="2"/>
      <c r="L286" s="2"/>
      <c r="M286" s="15"/>
    </row>
    <row r="287" spans="1:13" x14ac:dyDescent="0.25">
      <c r="A287" s="1"/>
      <c r="B287" s="1"/>
      <c r="C287" s="1"/>
      <c r="D287" s="1"/>
      <c r="E287" s="1" t="s">
        <v>345</v>
      </c>
      <c r="F287" s="1"/>
      <c r="G287" s="1"/>
      <c r="H287" s="1"/>
      <c r="I287" s="1"/>
      <c r="J287" s="2"/>
      <c r="K287" s="2"/>
      <c r="L287" s="2"/>
      <c r="M287" s="15"/>
    </row>
    <row r="288" spans="1:13" ht="15.75" thickBot="1" x14ac:dyDescent="0.3">
      <c r="A288" s="1"/>
      <c r="B288" s="1"/>
      <c r="C288" s="1"/>
      <c r="D288" s="1"/>
      <c r="E288" s="1"/>
      <c r="F288" s="1" t="s">
        <v>346</v>
      </c>
      <c r="G288" s="1"/>
      <c r="H288" s="1"/>
      <c r="I288" s="1"/>
      <c r="J288" s="8">
        <v>22948.38</v>
      </c>
      <c r="K288" s="2"/>
      <c r="L288" s="2"/>
      <c r="M288" s="15"/>
    </row>
    <row r="289" spans="1:13" x14ac:dyDescent="0.25">
      <c r="A289" s="1"/>
      <c r="B289" s="1"/>
      <c r="C289" s="1"/>
      <c r="D289" s="1"/>
      <c r="E289" s="1" t="s">
        <v>347</v>
      </c>
      <c r="F289" s="1"/>
      <c r="G289" s="1"/>
      <c r="H289" s="1"/>
      <c r="I289" s="1"/>
      <c r="J289" s="2">
        <f>ROUND(SUM(J287:J288),5)</f>
        <v>22948.38</v>
      </c>
      <c r="K289" s="2"/>
      <c r="L289" s="2"/>
      <c r="M289" s="15"/>
    </row>
    <row r="290" spans="1:13" ht="15.75" thickBot="1" x14ac:dyDescent="0.3">
      <c r="A290" s="1"/>
      <c r="B290" s="1"/>
      <c r="C290" s="1"/>
      <c r="D290" s="1"/>
      <c r="E290" s="1" t="s">
        <v>348</v>
      </c>
      <c r="F290" s="1"/>
      <c r="G290" s="1"/>
      <c r="H290" s="1"/>
      <c r="I290" s="1"/>
      <c r="J290" s="8">
        <v>5624.45</v>
      </c>
      <c r="K290" s="2"/>
      <c r="L290" s="2"/>
      <c r="M290" s="15"/>
    </row>
    <row r="291" spans="1:13" x14ac:dyDescent="0.25">
      <c r="A291" s="1"/>
      <c r="B291" s="1"/>
      <c r="C291" s="1"/>
      <c r="D291" s="1" t="s">
        <v>349</v>
      </c>
      <c r="E291" s="1"/>
      <c r="F291" s="1"/>
      <c r="G291" s="1"/>
      <c r="H291" s="1"/>
      <c r="I291" s="1"/>
      <c r="J291" s="2">
        <f>ROUND(SUM(J284:J286)+SUM(J289:J290),5)</f>
        <v>35899.199999999997</v>
      </c>
      <c r="K291" s="2"/>
      <c r="L291" s="2"/>
      <c r="M291" s="15"/>
    </row>
    <row r="292" spans="1:13" x14ac:dyDescent="0.25">
      <c r="A292" s="1"/>
      <c r="B292" s="1"/>
      <c r="C292" s="1"/>
      <c r="D292" s="1" t="s">
        <v>350</v>
      </c>
      <c r="E292" s="1"/>
      <c r="F292" s="1"/>
      <c r="G292" s="1"/>
      <c r="H292" s="1"/>
      <c r="I292" s="1"/>
      <c r="J292" s="2"/>
      <c r="K292" s="2"/>
      <c r="L292" s="2"/>
      <c r="M292" s="15"/>
    </row>
    <row r="293" spans="1:13" x14ac:dyDescent="0.25">
      <c r="A293" s="1"/>
      <c r="B293" s="1"/>
      <c r="C293" s="1"/>
      <c r="D293" s="1"/>
      <c r="E293" s="1" t="s">
        <v>351</v>
      </c>
      <c r="F293" s="1"/>
      <c r="G293" s="1"/>
      <c r="H293" s="1"/>
      <c r="I293" s="1"/>
      <c r="J293" s="2">
        <v>0</v>
      </c>
      <c r="K293" s="2">
        <v>23375.5</v>
      </c>
      <c r="L293" s="2">
        <f>ROUND((J293-K293),5)</f>
        <v>-23375.5</v>
      </c>
      <c r="M293" s="15">
        <f>ROUND(IF(K293=0, IF(J293=0, 0, 1), J293/K293),5)</f>
        <v>0</v>
      </c>
    </row>
    <row r="294" spans="1:13" x14ac:dyDescent="0.25">
      <c r="A294" s="1"/>
      <c r="B294" s="1"/>
      <c r="C294" s="1"/>
      <c r="D294" s="1"/>
      <c r="E294" s="1" t="s">
        <v>352</v>
      </c>
      <c r="F294" s="1"/>
      <c r="G294" s="1"/>
      <c r="H294" s="1"/>
      <c r="I294" s="1"/>
      <c r="J294" s="2">
        <v>0</v>
      </c>
      <c r="K294" s="2">
        <v>37548.5</v>
      </c>
      <c r="L294" s="2">
        <f>ROUND((J294-K294),5)</f>
        <v>-37548.5</v>
      </c>
      <c r="M294" s="15">
        <f>ROUND(IF(K294=0, IF(J294=0, 0, 1), J294/K294),5)</f>
        <v>0</v>
      </c>
    </row>
    <row r="295" spans="1:13" x14ac:dyDescent="0.25">
      <c r="A295" s="1"/>
      <c r="B295" s="1"/>
      <c r="C295" s="1"/>
      <c r="D295" s="1"/>
      <c r="E295" s="1" t="s">
        <v>353</v>
      </c>
      <c r="F295" s="1"/>
      <c r="G295" s="1"/>
      <c r="H295" s="1"/>
      <c r="I295" s="1"/>
      <c r="J295" s="2">
        <v>0</v>
      </c>
      <c r="K295" s="2">
        <v>14840</v>
      </c>
      <c r="L295" s="2">
        <f>ROUND((J295-K295),5)</f>
        <v>-14840</v>
      </c>
      <c r="M295" s="15">
        <f>ROUND(IF(K295=0, IF(J295=0, 0, 1), J295/K295),5)</f>
        <v>0</v>
      </c>
    </row>
    <row r="296" spans="1:13" x14ac:dyDescent="0.25">
      <c r="A296" s="1"/>
      <c r="B296" s="1"/>
      <c r="C296" s="1"/>
      <c r="D296" s="1"/>
      <c r="E296" s="1" t="s">
        <v>354</v>
      </c>
      <c r="F296" s="1"/>
      <c r="G296" s="1"/>
      <c r="H296" s="1"/>
      <c r="I296" s="1"/>
      <c r="J296" s="2">
        <v>0</v>
      </c>
      <c r="K296" s="2">
        <v>827</v>
      </c>
      <c r="L296" s="2">
        <f>ROUND((J296-K296),5)</f>
        <v>-827</v>
      </c>
      <c r="M296" s="15">
        <f>ROUND(IF(K296=0, IF(J296=0, 0, 1), J296/K296),5)</f>
        <v>0</v>
      </c>
    </row>
    <row r="297" spans="1:13" x14ac:dyDescent="0.25">
      <c r="A297" s="1"/>
      <c r="B297" s="1"/>
      <c r="C297" s="1"/>
      <c r="D297" s="1"/>
      <c r="E297" s="1" t="s">
        <v>355</v>
      </c>
      <c r="F297" s="1"/>
      <c r="G297" s="1"/>
      <c r="H297" s="1"/>
      <c r="I297" s="1"/>
      <c r="J297" s="2">
        <v>0</v>
      </c>
      <c r="K297" s="2">
        <v>45093</v>
      </c>
      <c r="L297" s="2">
        <f>ROUND((J297-K297),5)</f>
        <v>-45093</v>
      </c>
      <c r="M297" s="15">
        <f>ROUND(IF(K297=0, IF(J297=0, 0, 1), J297/K297),5)</f>
        <v>0</v>
      </c>
    </row>
    <row r="298" spans="1:13" ht="15.75" thickBot="1" x14ac:dyDescent="0.3">
      <c r="A298" s="1"/>
      <c r="B298" s="1"/>
      <c r="C298" s="1"/>
      <c r="D298" s="1"/>
      <c r="E298" s="1" t="s">
        <v>356</v>
      </c>
      <c r="F298" s="1"/>
      <c r="G298" s="1"/>
      <c r="H298" s="1"/>
      <c r="I298" s="1"/>
      <c r="J298" s="35">
        <v>0</v>
      </c>
      <c r="K298" s="35">
        <v>44348.5</v>
      </c>
      <c r="L298" s="35">
        <f>ROUND((J298-K298),5)</f>
        <v>-44348.5</v>
      </c>
      <c r="M298" s="36">
        <f>ROUND(IF(K298=0, IF(J298=0, 0, 1), J298/K298),5)</f>
        <v>0</v>
      </c>
    </row>
    <row r="299" spans="1:13" ht="15.75" thickBot="1" x14ac:dyDescent="0.3">
      <c r="A299" s="1"/>
      <c r="B299" s="1"/>
      <c r="C299" s="1"/>
      <c r="D299" s="1" t="s">
        <v>357</v>
      </c>
      <c r="E299" s="1"/>
      <c r="F299" s="1"/>
      <c r="G299" s="1"/>
      <c r="H299" s="1"/>
      <c r="I299" s="1"/>
      <c r="J299" s="4">
        <f>ROUND(SUM(J292:J298),5)</f>
        <v>0</v>
      </c>
      <c r="K299" s="4">
        <f>ROUND(SUM(K292:K298),5)</f>
        <v>166032.5</v>
      </c>
      <c r="L299" s="4">
        <f>ROUND((J299-K299),5)</f>
        <v>-166032.5</v>
      </c>
      <c r="M299" s="18">
        <f>ROUND(IF(K299=0, IF(J299=0, 0, 1), J299/K299),5)</f>
        <v>0</v>
      </c>
    </row>
    <row r="300" spans="1:13" ht="15.75" thickBot="1" x14ac:dyDescent="0.3">
      <c r="A300" s="1"/>
      <c r="B300" s="1"/>
      <c r="C300" s="1" t="s">
        <v>358</v>
      </c>
      <c r="D300" s="1"/>
      <c r="E300" s="1"/>
      <c r="F300" s="1"/>
      <c r="G300" s="1"/>
      <c r="H300" s="1"/>
      <c r="I300" s="1"/>
      <c r="J300" s="4">
        <f>ROUND(J279+J283+J291+J299,5)</f>
        <v>43711.7</v>
      </c>
      <c r="K300" s="4">
        <f>ROUND(K279+K283+K291+K299,5)</f>
        <v>166032.5</v>
      </c>
      <c r="L300" s="4">
        <f>ROUND((J300-K300),5)</f>
        <v>-122320.8</v>
      </c>
      <c r="M300" s="18">
        <f>ROUND(IF(K300=0, IF(J300=0, 0, 1), J300/K300),5)</f>
        <v>0.26327</v>
      </c>
    </row>
    <row r="301" spans="1:13" ht="15.75" thickBot="1" x14ac:dyDescent="0.3">
      <c r="A301" s="1"/>
      <c r="B301" s="1" t="s">
        <v>359</v>
      </c>
      <c r="C301" s="1"/>
      <c r="D301" s="1"/>
      <c r="E301" s="1"/>
      <c r="F301" s="1"/>
      <c r="G301" s="1"/>
      <c r="H301" s="1"/>
      <c r="I301" s="1"/>
      <c r="J301" s="4">
        <f>ROUND(J242+J278-J300,5)</f>
        <v>-25049.200000000001</v>
      </c>
      <c r="K301" s="4">
        <f>ROUND(K242+K278-K300,5)</f>
        <v>-164032.5</v>
      </c>
      <c r="L301" s="4">
        <f>ROUND((J301-K301),5)</f>
        <v>138983.29999999999</v>
      </c>
      <c r="M301" s="18">
        <f>ROUND(IF(K301=0, IF(J301=0, 0, 1), J301/K301),5)</f>
        <v>0.15271000000000001</v>
      </c>
    </row>
    <row r="302" spans="1:13" s="7" customFormat="1" ht="12" thickBot="1" x14ac:dyDescent="0.25">
      <c r="A302" s="5" t="s">
        <v>68</v>
      </c>
      <c r="B302" s="5"/>
      <c r="C302" s="5"/>
      <c r="D302" s="5"/>
      <c r="E302" s="5"/>
      <c r="F302" s="5"/>
      <c r="G302" s="5"/>
      <c r="H302" s="5"/>
      <c r="I302" s="5"/>
      <c r="J302" s="6">
        <f>ROUND(J241+J301,5)</f>
        <v>717427.89</v>
      </c>
      <c r="K302" s="6">
        <f>ROUND(K241+K301,5)</f>
        <v>0</v>
      </c>
      <c r="L302" s="6">
        <f>ROUND((J302-K302),5)</f>
        <v>717427.89</v>
      </c>
      <c r="M302" s="19">
        <f>ROUND(IF(K302=0, IF(J302=0, 0, 1), J302/K302),5)</f>
        <v>1</v>
      </c>
    </row>
    <row r="303" spans="1:13" ht="15.75" thickTop="1" x14ac:dyDescent="0.25"/>
  </sheetData>
  <pageMargins left="0.7" right="0.7" top="0.75" bottom="0.75" header="0.1" footer="0.3"/>
  <pageSetup orientation="portrait" horizontalDpi="1200" verticalDpi="1200" r:id="rId1"/>
  <headerFooter>
    <oddHeader>&amp;L&amp;"Arial,Bold"&amp;8 7:35 AM
&amp;"Arial,Bold"&amp;8 05/08/24
&amp;"Arial,Bold"&amp;8 Accrual Basis&amp;C&amp;"Arial,Bold"&amp;12 Nederland Fire Protection District
&amp;"Arial,Bold"&amp;14 Income &amp;&amp; Expense Budget vs. Actual
&amp;"Arial,Bold"&amp;10 January through December 2024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7410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10" r:id="rId4" name="HEADER"/>
      </mc:Fallback>
    </mc:AlternateContent>
    <mc:AlternateContent xmlns:mc="http://schemas.openxmlformats.org/markup-compatibility/2006">
      <mc:Choice Requires="x14">
        <control shapeId="17409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7409" r:id="rId6" name="FILTER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5BABA26B305243A60A31FCA787FEA4" ma:contentTypeVersion="17" ma:contentTypeDescription="Create a new document." ma:contentTypeScope="" ma:versionID="c55450efa4add2ba49474f1645aac7f0">
  <xsd:schema xmlns:xsd="http://www.w3.org/2001/XMLSchema" xmlns:xs="http://www.w3.org/2001/XMLSchema" xmlns:p="http://schemas.microsoft.com/office/2006/metadata/properties" xmlns:ns2="0b42ca36-c917-426e-b10f-a601cd052900" xmlns:ns3="66d75f40-7d24-403a-a859-e7f12c41f900" targetNamespace="http://schemas.microsoft.com/office/2006/metadata/properties" ma:root="true" ma:fieldsID="95404b951ea6c8993496a6703838f7f9" ns2:_="" ns3:_="">
    <xsd:import namespace="0b42ca36-c917-426e-b10f-a601cd052900"/>
    <xsd:import namespace="66d75f40-7d24-403a-a859-e7f12c41f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2ca36-c917-426e-b10f-a601cd0529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c163435-b481-4f32-b3c0-29a0a12426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5f40-7d24-403a-a859-e7f12c41f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77865d3-a4a9-4a08-8cda-27d5374147dc}" ma:internalName="TaxCatchAll" ma:showField="CatchAllData" ma:web="66d75f40-7d24-403a-a859-e7f12c41f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75f40-7d24-403a-a859-e7f12c41f900" xsi:nil="true"/>
    <lcf76f155ced4ddcb4097134ff3c332f xmlns="0b42ca36-c917-426e-b10f-a601cd05290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B9C8372-F424-489E-8033-17AC5531D71F}"/>
</file>

<file path=customXml/itemProps2.xml><?xml version="1.0" encoding="utf-8"?>
<ds:datastoreItem xmlns:ds="http://schemas.openxmlformats.org/officeDocument/2006/customXml" ds:itemID="{36181859-81C1-41C1-A164-AA541FD06DA7}"/>
</file>

<file path=customXml/itemProps3.xml><?xml version="1.0" encoding="utf-8"?>
<ds:datastoreItem xmlns:ds="http://schemas.openxmlformats.org/officeDocument/2006/customXml" ds:itemID="{D51A112D-C995-4885-9707-3CB05043A9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APR 2024 Balance Sheet</vt:lpstr>
      <vt:lpstr>APR 2024 I&amp;E MTD</vt:lpstr>
      <vt:lpstr>APR 2024 I&amp;E YTD</vt:lpstr>
      <vt:lpstr>APR 2024 Gen Ledger</vt:lpstr>
      <vt:lpstr>Alert</vt:lpstr>
      <vt:lpstr>APR 2024 BVA</vt:lpstr>
      <vt:lpstr>'APR 2024 Balance Sheet'!Print_Titles</vt:lpstr>
      <vt:lpstr>'APR 2024 BVA'!Print_Titles</vt:lpstr>
      <vt:lpstr>'APR 2024 Gen Ledger'!Print_Titles</vt:lpstr>
      <vt:lpstr>'APR 2024 I&amp;E MTD'!Print_Titles</vt:lpstr>
      <vt:lpstr>'APR 2024 I&amp;E YTD'!Print_Titles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Snyder</dc:creator>
  <cp:lastModifiedBy>Sherry Snyder</cp:lastModifiedBy>
  <dcterms:created xsi:type="dcterms:W3CDTF">2024-05-08T13:21:59Z</dcterms:created>
  <dcterms:modified xsi:type="dcterms:W3CDTF">2024-05-08T13:36:52Z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0x010100AA5BABA26B305243A60A31FCA787FEA4</vt:lpwstr>
  </property>
</Properties>
</file>