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dcofire.sharepoint.com/sites/board/Shared Documents/Documents/01 - Meeting Packets/06-June/17/"/>
    </mc:Choice>
  </mc:AlternateContent>
  <xr:revisionPtr revIDLastSave="0" documentId="8_{8EDAB9CF-AF25-408E-BA88-0285A47C2976}" xr6:coauthVersionLast="47" xr6:coauthVersionMax="47" xr10:uidLastSave="{00000000-0000-0000-0000-000000000000}"/>
  <bookViews>
    <workbookView xWindow="-120" yWindow="-120" windowWidth="29040" windowHeight="15720" firstSheet="1" activeTab="5" xr2:uid="{F74AE74A-9333-4E14-9853-6D07B4B79EA5}"/>
  </bookViews>
  <sheets>
    <sheet name="MAY 2026 Balance Sheet" sheetId="1" r:id="rId1"/>
    <sheet name="MAY 2026 MTD I&amp;E" sheetId="2" r:id="rId2"/>
    <sheet name="MAY 2026 YTD I&amp;E" sheetId="3" r:id="rId3"/>
    <sheet name="MAY 2026 General Ledger" sheetId="4" r:id="rId4"/>
    <sheet name="Alert" sheetId="8" state="hidden" r:id="rId5"/>
    <sheet name="MAY 2026 BVA" sheetId="5" r:id="rId6"/>
  </sheets>
  <definedNames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'MAY 2026 Balance Sheet'!$A:$G,'MAY 2026 Balance Sheet'!$1:$1</definedName>
    <definedName name="_xlnm.Print_Titles" localSheetId="5">'MAY 2026 BVA'!$A:$I,'MAY 2026 BVA'!$1:$2</definedName>
    <definedName name="_xlnm.Print_Titles" localSheetId="1">'MAY 2026 MTD I&amp;E'!$A:$I,'MAY 2026 MTD I&amp;E'!$1:$2</definedName>
    <definedName name="_xlnm.Print_Titles" localSheetId="2">'MAY 2026 YTD I&amp;E'!$A:$I,'MAY 2026 YTD I&amp;E'!$1:$2</definedName>
    <definedName name="QB_COLUMN_29" localSheetId="0" hidden="1">'MAY 2026 Balance Sheet'!$H$1</definedName>
    <definedName name="QB_COLUMN_59200" localSheetId="5" hidden="1">'MAY 2026 BVA'!$J$2</definedName>
    <definedName name="QB_COLUMN_59200" localSheetId="1" hidden="1">'MAY 2026 MTD I&amp;E'!$J$2</definedName>
    <definedName name="QB_COLUMN_59200" localSheetId="2" hidden="1">'MAY 2026 YTD I&amp;E'!$J$2</definedName>
    <definedName name="QB_COLUMN_63620" localSheetId="5" hidden="1">'MAY 2026 BVA'!$L$2</definedName>
    <definedName name="QB_COLUMN_63620" localSheetId="1" hidden="1">'MAY 2026 MTD I&amp;E'!$L$2</definedName>
    <definedName name="QB_COLUMN_63620" localSheetId="2" hidden="1">'MAY 2026 YTD I&amp;E'!$L$2</definedName>
    <definedName name="QB_COLUMN_64430" localSheetId="5" hidden="1">'MAY 2026 BVA'!$M$2</definedName>
    <definedName name="QB_COLUMN_64430" localSheetId="1" hidden="1">'MAY 2026 MTD I&amp;E'!$M$2</definedName>
    <definedName name="QB_COLUMN_64430" localSheetId="2" hidden="1">'MAY 2026 YTD I&amp;E'!$M$2</definedName>
    <definedName name="QB_COLUMN_76210" localSheetId="5" hidden="1">'MAY 2026 BVA'!$K$2</definedName>
    <definedName name="QB_COLUMN_76210" localSheetId="1" hidden="1">'MAY 2026 MTD I&amp;E'!$K$2</definedName>
    <definedName name="QB_COLUMN_76210" localSheetId="2" hidden="1">'MAY 2026 YTD I&amp;E'!$K$2</definedName>
    <definedName name="QB_DATA_0" localSheetId="0" hidden="1">'MAY 2026 Balance Sheet'!$6:$6,'MAY 2026 Balance Sheet'!$7:$7,'MAY 2026 Balance Sheet'!$8:$8,'MAY 2026 Balance Sheet'!$9:$9,'MAY 2026 Balance Sheet'!$10:$10,'MAY 2026 Balance Sheet'!$11:$11,'MAY 2026 Balance Sheet'!$12:$12,'MAY 2026 Balance Sheet'!$13:$13,'MAY 2026 Balance Sheet'!$17:$17,'MAY 2026 Balance Sheet'!$18:$18,'MAY 2026 Balance Sheet'!$19:$19,'MAY 2026 Balance Sheet'!$22:$22,'MAY 2026 Balance Sheet'!$23:$23,'MAY 2026 Balance Sheet'!$24:$24,'MAY 2026 Balance Sheet'!$28:$28,'MAY 2026 Balance Sheet'!$29:$29</definedName>
    <definedName name="QB_DATA_0" localSheetId="5" hidden="1">'MAY 2026 BVA'!$5:$5,'MAY 2026 BVA'!$6:$6,'MAY 2026 BVA'!$7:$7,'MAY 2026 BVA'!$8:$8,'MAY 2026 BVA'!$9:$9,'MAY 2026 BVA'!$11:$11,'MAY 2026 BVA'!$12:$12,'MAY 2026 BVA'!$13:$13,'MAY 2026 BVA'!$14:$14,'MAY 2026 BVA'!$15:$15,'MAY 2026 BVA'!$16:$16,'MAY 2026 BVA'!$17:$17,'MAY 2026 BVA'!$18:$18,'MAY 2026 BVA'!$19:$19,'MAY 2026 BVA'!$20:$20,'MAY 2026 BVA'!$21:$21</definedName>
    <definedName name="QB_DATA_0" localSheetId="1" hidden="1">'MAY 2026 MTD I&amp;E'!$5:$5,'MAY 2026 MTD I&amp;E'!$6:$6,'MAY 2026 MTD I&amp;E'!$7:$7,'MAY 2026 MTD I&amp;E'!$8:$8,'MAY 2026 MTD I&amp;E'!$9:$9,'MAY 2026 MTD I&amp;E'!$11:$11,'MAY 2026 MTD I&amp;E'!$12:$12,'MAY 2026 MTD I&amp;E'!$13:$13,'MAY 2026 MTD I&amp;E'!$14:$14,'MAY 2026 MTD I&amp;E'!$15:$15,'MAY 2026 MTD I&amp;E'!$16:$16,'MAY 2026 MTD I&amp;E'!$17:$17,'MAY 2026 MTD I&amp;E'!$18:$18,'MAY 2026 MTD I&amp;E'!$19:$19,'MAY 2026 MTD I&amp;E'!$20:$20,'MAY 2026 MTD I&amp;E'!$21:$21</definedName>
    <definedName name="QB_DATA_0" localSheetId="2" hidden="1">'MAY 2026 YTD I&amp;E'!$5:$5,'MAY 2026 YTD I&amp;E'!$6:$6,'MAY 2026 YTD I&amp;E'!$7:$7,'MAY 2026 YTD I&amp;E'!$8:$8,'MAY 2026 YTD I&amp;E'!$9:$9,'MAY 2026 YTD I&amp;E'!$11:$11,'MAY 2026 YTD I&amp;E'!$12:$12,'MAY 2026 YTD I&amp;E'!$13:$13,'MAY 2026 YTD I&amp;E'!$14:$14,'MAY 2026 YTD I&amp;E'!$15:$15,'MAY 2026 YTD I&amp;E'!$16:$16,'MAY 2026 YTD I&amp;E'!$17:$17,'MAY 2026 YTD I&amp;E'!$18:$18,'MAY 2026 YTD I&amp;E'!$19:$19,'MAY 2026 YTD I&amp;E'!$20:$20,'MAY 2026 YTD I&amp;E'!$21:$21</definedName>
    <definedName name="QB_DATA_1" localSheetId="0" hidden="1">'MAY 2026 Balance Sheet'!$30:$30,'MAY 2026 Balance Sheet'!$31:$31,'MAY 2026 Balance Sheet'!$32:$32,'MAY 2026 Balance Sheet'!$33:$33,'MAY 2026 Balance Sheet'!$34:$34,'MAY 2026 Balance Sheet'!$35:$35,'MAY 2026 Balance Sheet'!$36:$36,'MAY 2026 Balance Sheet'!$43:$43,'MAY 2026 Balance Sheet'!$46:$46,'MAY 2026 Balance Sheet'!$47:$47,'MAY 2026 Balance Sheet'!$50:$50,'MAY 2026 Balance Sheet'!$51:$51,'MAY 2026 Balance Sheet'!$52:$52,'MAY 2026 Balance Sheet'!$54:$54,'MAY 2026 Balance Sheet'!$57:$57,'MAY 2026 Balance Sheet'!$58:$58</definedName>
    <definedName name="QB_DATA_1" localSheetId="5" hidden="1">'MAY 2026 BVA'!$22:$22,'MAY 2026 BVA'!$23:$23,'MAY 2026 BVA'!$24:$24,'MAY 2026 BVA'!$25:$25,'MAY 2026 BVA'!$26:$26,'MAY 2026 BVA'!$27:$27,'MAY 2026 BVA'!$28:$28,'MAY 2026 BVA'!$29:$29,'MAY 2026 BVA'!$30:$30,'MAY 2026 BVA'!$36:$36,'MAY 2026 BVA'!$37:$37,'MAY 2026 BVA'!$38:$38,'MAY 2026 BVA'!$39:$39,'MAY 2026 BVA'!$40:$40,'MAY 2026 BVA'!$41:$41,'MAY 2026 BVA'!$44:$44</definedName>
    <definedName name="QB_DATA_1" localSheetId="1" hidden="1">'MAY 2026 MTD I&amp;E'!$22:$22,'MAY 2026 MTD I&amp;E'!$23:$23,'MAY 2026 MTD I&amp;E'!$24:$24,'MAY 2026 MTD I&amp;E'!$25:$25,'MAY 2026 MTD I&amp;E'!$26:$26,'MAY 2026 MTD I&amp;E'!$27:$27,'MAY 2026 MTD I&amp;E'!$28:$28,'MAY 2026 MTD I&amp;E'!$29:$29,'MAY 2026 MTD I&amp;E'!$30:$30,'MAY 2026 MTD I&amp;E'!$36:$36,'MAY 2026 MTD I&amp;E'!$37:$37,'MAY 2026 MTD I&amp;E'!$38:$38,'MAY 2026 MTD I&amp;E'!$39:$39,'MAY 2026 MTD I&amp;E'!$40:$40,'MAY 2026 MTD I&amp;E'!$41:$41,'MAY 2026 MTD I&amp;E'!$44:$44</definedName>
    <definedName name="QB_DATA_1" localSheetId="2" hidden="1">'MAY 2026 YTD I&amp;E'!$22:$22,'MAY 2026 YTD I&amp;E'!$23:$23,'MAY 2026 YTD I&amp;E'!$24:$24,'MAY 2026 YTD I&amp;E'!$25:$25,'MAY 2026 YTD I&amp;E'!$26:$26,'MAY 2026 YTD I&amp;E'!$27:$27,'MAY 2026 YTD I&amp;E'!$28:$28,'MAY 2026 YTD I&amp;E'!$29:$29,'MAY 2026 YTD I&amp;E'!$30:$30,'MAY 2026 YTD I&amp;E'!$36:$36,'MAY 2026 YTD I&amp;E'!$37:$37,'MAY 2026 YTD I&amp;E'!$38:$38,'MAY 2026 YTD I&amp;E'!$39:$39,'MAY 2026 YTD I&amp;E'!$40:$40,'MAY 2026 YTD I&amp;E'!$41:$41,'MAY 2026 YTD I&amp;E'!$44:$44</definedName>
    <definedName name="QB_DATA_10" localSheetId="5" hidden="1">'MAY 2026 BVA'!$225:$225,'MAY 2026 BVA'!$227:$227,'MAY 2026 BVA'!$230:$230,'MAY 2026 BVA'!$236:$236,'MAY 2026 BVA'!$237:$237,'MAY 2026 BVA'!$240:$240,'MAY 2026 BVA'!$244:$244,'MAY 2026 BVA'!$245:$245,'MAY 2026 BVA'!$246:$246,'MAY 2026 BVA'!$247:$247,'MAY 2026 BVA'!$250:$250,'MAY 2026 BVA'!$252:$252,'MAY 2026 BVA'!$254:$254,'MAY 2026 BVA'!$255:$255,'MAY 2026 BVA'!$256:$256,'MAY 2026 BVA'!$257:$257</definedName>
    <definedName name="QB_DATA_10" localSheetId="1" hidden="1">'MAY 2026 MTD I&amp;E'!$234:$234,'MAY 2026 MTD I&amp;E'!$237:$237,'MAY 2026 MTD I&amp;E'!$239:$239,'MAY 2026 MTD I&amp;E'!$240:$240,'MAY 2026 MTD I&amp;E'!$246:$246,'MAY 2026 MTD I&amp;E'!$247:$247,'MAY 2026 MTD I&amp;E'!$248:$248,'MAY 2026 MTD I&amp;E'!$249:$249,'MAY 2026 MTD I&amp;E'!$251:$251,'MAY 2026 MTD I&amp;E'!$254:$254,'MAY 2026 MTD I&amp;E'!$255:$255</definedName>
    <definedName name="QB_DATA_10" localSheetId="2" hidden="1">'MAY 2026 YTD I&amp;E'!$226:$226,'MAY 2026 YTD I&amp;E'!$229:$229,'MAY 2026 YTD I&amp;E'!$235:$235,'MAY 2026 YTD I&amp;E'!$236:$236,'MAY 2026 YTD I&amp;E'!$239:$239,'MAY 2026 YTD I&amp;E'!$243:$243,'MAY 2026 YTD I&amp;E'!$244:$244,'MAY 2026 YTD I&amp;E'!$245:$245,'MAY 2026 YTD I&amp;E'!$246:$246,'MAY 2026 YTD I&amp;E'!$249:$249,'MAY 2026 YTD I&amp;E'!$251:$251,'MAY 2026 YTD I&amp;E'!$253:$253,'MAY 2026 YTD I&amp;E'!$254:$254,'MAY 2026 YTD I&amp;E'!$255:$255,'MAY 2026 YTD I&amp;E'!$256:$256,'MAY 2026 YTD I&amp;E'!$258:$258</definedName>
    <definedName name="QB_DATA_11" localSheetId="5" hidden="1">'MAY 2026 BVA'!$259:$259,'MAY 2026 BVA'!$264:$264,'MAY 2026 BVA'!$265:$265,'MAY 2026 BVA'!$266:$266,'MAY 2026 BVA'!$267:$267,'MAY 2026 BVA'!$268:$268,'MAY 2026 BVA'!$270:$270,'MAY 2026 BVA'!$271:$271,'MAY 2026 BVA'!$272:$272,'MAY 2026 BVA'!$273:$273,'MAY 2026 BVA'!$275:$275,'MAY 2026 BVA'!$278:$278,'MAY 2026 BVA'!$279:$279</definedName>
    <definedName name="QB_DATA_11" localSheetId="2" hidden="1">'MAY 2026 YTD I&amp;E'!$263:$263,'MAY 2026 YTD I&amp;E'!$264:$264,'MAY 2026 YTD I&amp;E'!$265:$265,'MAY 2026 YTD I&amp;E'!$266:$266,'MAY 2026 YTD I&amp;E'!$267:$267,'MAY 2026 YTD I&amp;E'!$269:$269,'MAY 2026 YTD I&amp;E'!$270:$270,'MAY 2026 YTD I&amp;E'!$271:$271,'MAY 2026 YTD I&amp;E'!$272:$272,'MAY 2026 YTD I&amp;E'!$274:$274,'MAY 2026 YTD I&amp;E'!$277:$277,'MAY 2026 YTD I&amp;E'!$278:$278</definedName>
    <definedName name="QB_DATA_2" localSheetId="0" hidden="1">'MAY 2026 Balance Sheet'!$59:$59,'MAY 2026 Balance Sheet'!$61:$61,'MAY 2026 Balance Sheet'!$62:$62,'MAY 2026 Balance Sheet'!$65:$65,'MAY 2026 Balance Sheet'!$66:$66,'MAY 2026 Balance Sheet'!$68:$68,'MAY 2026 Balance Sheet'!$69:$69,'MAY 2026 Balance Sheet'!$70:$70,'MAY 2026 Balance Sheet'!$73:$73,'MAY 2026 Balance Sheet'!$74:$74,'MAY 2026 Balance Sheet'!$79:$79,'MAY 2026 Balance Sheet'!$83:$83,'MAY 2026 Balance Sheet'!$85:$85,'MAY 2026 Balance Sheet'!$86:$86,'MAY 2026 Balance Sheet'!$87:$87,'MAY 2026 Balance Sheet'!$88:$88</definedName>
    <definedName name="QB_DATA_2" localSheetId="5" hidden="1">'MAY 2026 BVA'!$45:$45,'MAY 2026 BVA'!$46:$46,'MAY 2026 BVA'!$47:$47,'MAY 2026 BVA'!$48:$48,'MAY 2026 BVA'!$50:$50,'MAY 2026 BVA'!$51:$51,'MAY 2026 BVA'!$52:$52,'MAY 2026 BVA'!$55:$55,'MAY 2026 BVA'!$56:$56,'MAY 2026 BVA'!$57:$57,'MAY 2026 BVA'!$58:$58,'MAY 2026 BVA'!$59:$59,'MAY 2026 BVA'!$62:$62,'MAY 2026 BVA'!$63:$63,'MAY 2026 BVA'!$64:$64,'MAY 2026 BVA'!$65:$65</definedName>
    <definedName name="QB_DATA_2" localSheetId="1" hidden="1">'MAY 2026 MTD I&amp;E'!$45:$45,'MAY 2026 MTD I&amp;E'!$46:$46,'MAY 2026 MTD I&amp;E'!$47:$47,'MAY 2026 MTD I&amp;E'!$48:$48,'MAY 2026 MTD I&amp;E'!$50:$50,'MAY 2026 MTD I&amp;E'!$51:$51,'MAY 2026 MTD I&amp;E'!$52:$52,'MAY 2026 MTD I&amp;E'!$55:$55,'MAY 2026 MTD I&amp;E'!$56:$56,'MAY 2026 MTD I&amp;E'!$57:$57,'MAY 2026 MTD I&amp;E'!$58:$58,'MAY 2026 MTD I&amp;E'!$61:$61,'MAY 2026 MTD I&amp;E'!$62:$62,'MAY 2026 MTD I&amp;E'!$63:$63,'MAY 2026 MTD I&amp;E'!$64:$64,'MAY 2026 MTD I&amp;E'!$65:$65</definedName>
    <definedName name="QB_DATA_2" localSheetId="2" hidden="1">'MAY 2026 YTD I&amp;E'!$45:$45,'MAY 2026 YTD I&amp;E'!$46:$46,'MAY 2026 YTD I&amp;E'!$47:$47,'MAY 2026 YTD I&amp;E'!$48:$48,'MAY 2026 YTD I&amp;E'!$50:$50,'MAY 2026 YTD I&amp;E'!$51:$51,'MAY 2026 YTD I&amp;E'!$52:$52,'MAY 2026 YTD I&amp;E'!$55:$55,'MAY 2026 YTD I&amp;E'!$56:$56,'MAY 2026 YTD I&amp;E'!$57:$57,'MAY 2026 YTD I&amp;E'!$58:$58,'MAY 2026 YTD I&amp;E'!$59:$59,'MAY 2026 YTD I&amp;E'!$62:$62,'MAY 2026 YTD I&amp;E'!$63:$63,'MAY 2026 YTD I&amp;E'!$64:$64,'MAY 2026 YTD I&amp;E'!$65:$65</definedName>
    <definedName name="QB_DATA_3" localSheetId="0" hidden="1">'MAY 2026 Balance Sheet'!$89:$89,'MAY 2026 Balance Sheet'!$90:$90,'MAY 2026 Balance Sheet'!$92:$92,'MAY 2026 Balance Sheet'!$93:$93,'MAY 2026 Balance Sheet'!$94:$94</definedName>
    <definedName name="QB_DATA_3" localSheetId="5" hidden="1">'MAY 2026 BVA'!$66:$66,'MAY 2026 BVA'!$67:$67,'MAY 2026 BVA'!$71:$71,'MAY 2026 BVA'!$72:$72,'MAY 2026 BVA'!$73:$73,'MAY 2026 BVA'!$75:$75,'MAY 2026 BVA'!$76:$76,'MAY 2026 BVA'!$77:$77,'MAY 2026 BVA'!$78:$78,'MAY 2026 BVA'!$80:$80,'MAY 2026 BVA'!$81:$81,'MAY 2026 BVA'!$82:$82,'MAY 2026 BVA'!$83:$83,'MAY 2026 BVA'!$84:$84,'MAY 2026 BVA'!$85:$85,'MAY 2026 BVA'!$88:$88</definedName>
    <definedName name="QB_DATA_3" localSheetId="1" hidden="1">'MAY 2026 MTD I&amp;E'!$66:$66,'MAY 2026 MTD I&amp;E'!$70:$70,'MAY 2026 MTD I&amp;E'!$71:$71,'MAY 2026 MTD I&amp;E'!$72:$72,'MAY 2026 MTD I&amp;E'!$74:$74,'MAY 2026 MTD I&amp;E'!$75:$75,'MAY 2026 MTD I&amp;E'!$76:$76,'MAY 2026 MTD I&amp;E'!$77:$77,'MAY 2026 MTD I&amp;E'!$79:$79,'MAY 2026 MTD I&amp;E'!$80:$80,'MAY 2026 MTD I&amp;E'!$81:$81,'MAY 2026 MTD I&amp;E'!$82:$82,'MAY 2026 MTD I&amp;E'!$83:$83,'MAY 2026 MTD I&amp;E'!$84:$84,'MAY 2026 MTD I&amp;E'!$87:$87,'MAY 2026 MTD I&amp;E'!$88:$88</definedName>
    <definedName name="QB_DATA_3" localSheetId="2" hidden="1">'MAY 2026 YTD I&amp;E'!$66:$66,'MAY 2026 YTD I&amp;E'!$67:$67,'MAY 2026 YTD I&amp;E'!$71:$71,'MAY 2026 YTD I&amp;E'!$72:$72,'MAY 2026 YTD I&amp;E'!$73:$73,'MAY 2026 YTD I&amp;E'!$75:$75,'MAY 2026 YTD I&amp;E'!$76:$76,'MAY 2026 YTD I&amp;E'!$77:$77,'MAY 2026 YTD I&amp;E'!$78:$78,'MAY 2026 YTD I&amp;E'!$80:$80,'MAY 2026 YTD I&amp;E'!$81:$81,'MAY 2026 YTD I&amp;E'!$82:$82,'MAY 2026 YTD I&amp;E'!$83:$83,'MAY 2026 YTD I&amp;E'!$84:$84,'MAY 2026 YTD I&amp;E'!$85:$85,'MAY 2026 YTD I&amp;E'!$88:$88</definedName>
    <definedName name="QB_DATA_4" localSheetId="5" hidden="1">'MAY 2026 BVA'!$89:$89,'MAY 2026 BVA'!$90:$90,'MAY 2026 BVA'!$91:$91,'MAY 2026 BVA'!$92:$92,'MAY 2026 BVA'!$93:$93,'MAY 2026 BVA'!$96:$96,'MAY 2026 BVA'!$97:$97,'MAY 2026 BVA'!$98:$98,'MAY 2026 BVA'!$99:$99,'MAY 2026 BVA'!$103:$103,'MAY 2026 BVA'!$104:$104,'MAY 2026 BVA'!$105:$105,'MAY 2026 BVA'!$106:$106,'MAY 2026 BVA'!$107:$107,'MAY 2026 BVA'!$110:$110,'MAY 2026 BVA'!$113:$113</definedName>
    <definedName name="QB_DATA_4" localSheetId="1" hidden="1">'MAY 2026 MTD I&amp;E'!$89:$89,'MAY 2026 MTD I&amp;E'!$90:$90,'MAY 2026 MTD I&amp;E'!$91:$91,'MAY 2026 MTD I&amp;E'!$92:$92,'MAY 2026 MTD I&amp;E'!$95:$95,'MAY 2026 MTD I&amp;E'!$96:$96,'MAY 2026 MTD I&amp;E'!$97:$97,'MAY 2026 MTD I&amp;E'!$101:$101,'MAY 2026 MTD I&amp;E'!$102:$102,'MAY 2026 MTD I&amp;E'!$103:$103,'MAY 2026 MTD I&amp;E'!$104:$104,'MAY 2026 MTD I&amp;E'!$107:$107,'MAY 2026 MTD I&amp;E'!$110:$110,'MAY 2026 MTD I&amp;E'!$111:$111,'MAY 2026 MTD I&amp;E'!$114:$114,'MAY 2026 MTD I&amp;E'!$115:$115</definedName>
    <definedName name="QB_DATA_4" localSheetId="2" hidden="1">'MAY 2026 YTD I&amp;E'!$89:$89,'MAY 2026 YTD I&amp;E'!$90:$90,'MAY 2026 YTD I&amp;E'!$91:$91,'MAY 2026 YTD I&amp;E'!$92:$92,'MAY 2026 YTD I&amp;E'!$93:$93,'MAY 2026 YTD I&amp;E'!$96:$96,'MAY 2026 YTD I&amp;E'!$97:$97,'MAY 2026 YTD I&amp;E'!$98:$98,'MAY 2026 YTD I&amp;E'!$99:$99,'MAY 2026 YTD I&amp;E'!$103:$103,'MAY 2026 YTD I&amp;E'!$104:$104,'MAY 2026 YTD I&amp;E'!$105:$105,'MAY 2026 YTD I&amp;E'!$106:$106,'MAY 2026 YTD I&amp;E'!$109:$109,'MAY 2026 YTD I&amp;E'!$112:$112,'MAY 2026 YTD I&amp;E'!$113:$113</definedName>
    <definedName name="QB_DATA_5" localSheetId="5" hidden="1">'MAY 2026 BVA'!$114:$114,'MAY 2026 BVA'!$117:$117,'MAY 2026 BVA'!$118:$118,'MAY 2026 BVA'!$120:$120,'MAY 2026 BVA'!$123:$123,'MAY 2026 BVA'!$124:$124,'MAY 2026 BVA'!$125:$125,'MAY 2026 BVA'!$126:$126,'MAY 2026 BVA'!$127:$127,'MAY 2026 BVA'!$128:$128,'MAY 2026 BVA'!$132:$132,'MAY 2026 BVA'!$133:$133,'MAY 2026 BVA'!$134:$134,'MAY 2026 BVA'!$136:$136,'MAY 2026 BVA'!$137:$137,'MAY 2026 BVA'!$139:$139</definedName>
    <definedName name="QB_DATA_5" localSheetId="1" hidden="1">'MAY 2026 MTD I&amp;E'!$117:$117,'MAY 2026 MTD I&amp;E'!$120:$120,'MAY 2026 MTD I&amp;E'!$121:$121,'MAY 2026 MTD I&amp;E'!$122:$122,'MAY 2026 MTD I&amp;E'!$123:$123,'MAY 2026 MTD I&amp;E'!$124:$124,'MAY 2026 MTD I&amp;E'!$125:$125,'MAY 2026 MTD I&amp;E'!$129:$129,'MAY 2026 MTD I&amp;E'!$130:$130,'MAY 2026 MTD I&amp;E'!$131:$131,'MAY 2026 MTD I&amp;E'!$133:$133,'MAY 2026 MTD I&amp;E'!$134:$134,'MAY 2026 MTD I&amp;E'!$136:$136,'MAY 2026 MTD I&amp;E'!$140:$140,'MAY 2026 MTD I&amp;E'!$141:$141,'MAY 2026 MTD I&amp;E'!$144:$144</definedName>
    <definedName name="QB_DATA_5" localSheetId="2" hidden="1">'MAY 2026 YTD I&amp;E'!$116:$116,'MAY 2026 YTD I&amp;E'!$117:$117,'MAY 2026 YTD I&amp;E'!$119:$119,'MAY 2026 YTD I&amp;E'!$122:$122,'MAY 2026 YTD I&amp;E'!$123:$123,'MAY 2026 YTD I&amp;E'!$124:$124,'MAY 2026 YTD I&amp;E'!$125:$125,'MAY 2026 YTD I&amp;E'!$126:$126,'MAY 2026 YTD I&amp;E'!$127:$127,'MAY 2026 YTD I&amp;E'!$131:$131,'MAY 2026 YTD I&amp;E'!$132:$132,'MAY 2026 YTD I&amp;E'!$133:$133,'MAY 2026 YTD I&amp;E'!$135:$135,'MAY 2026 YTD I&amp;E'!$136:$136,'MAY 2026 YTD I&amp;E'!$138:$138,'MAY 2026 YTD I&amp;E'!$142:$142</definedName>
    <definedName name="QB_DATA_6" localSheetId="5" hidden="1">'MAY 2026 BVA'!$143:$143,'MAY 2026 BVA'!$144:$144,'MAY 2026 BVA'!$145:$145,'MAY 2026 BVA'!$148:$148,'MAY 2026 BVA'!$149:$149,'MAY 2026 BVA'!$150:$150,'MAY 2026 BVA'!$151:$151,'MAY 2026 BVA'!$152:$152,'MAY 2026 BVA'!$153:$153,'MAY 2026 BVA'!$154:$154,'MAY 2026 BVA'!$157:$157,'MAY 2026 BVA'!$158:$158,'MAY 2026 BVA'!$159:$159,'MAY 2026 BVA'!$160:$160,'MAY 2026 BVA'!$162:$162,'MAY 2026 BVA'!$163:$163</definedName>
    <definedName name="QB_DATA_6" localSheetId="1" hidden="1">'MAY 2026 MTD I&amp;E'!$145:$145,'MAY 2026 MTD I&amp;E'!$146:$146,'MAY 2026 MTD I&amp;E'!$147:$147,'MAY 2026 MTD I&amp;E'!$148:$148,'MAY 2026 MTD I&amp;E'!$149:$149,'MAY 2026 MTD I&amp;E'!$152:$152,'MAY 2026 MTD I&amp;E'!$153:$153,'MAY 2026 MTD I&amp;E'!$154:$154,'MAY 2026 MTD I&amp;E'!$156:$156,'MAY 2026 MTD I&amp;E'!$157:$157,'MAY 2026 MTD I&amp;E'!$158:$158,'MAY 2026 MTD I&amp;E'!$159:$159,'MAY 2026 MTD I&amp;E'!$160:$160,'MAY 2026 MTD I&amp;E'!$161:$161,'MAY 2026 MTD I&amp;E'!$162:$162,'MAY 2026 MTD I&amp;E'!$163:$163</definedName>
    <definedName name="QB_DATA_6" localSheetId="2" hidden="1">'MAY 2026 YTD I&amp;E'!$143:$143,'MAY 2026 YTD I&amp;E'!$144:$144,'MAY 2026 YTD I&amp;E'!$147:$147,'MAY 2026 YTD I&amp;E'!$148:$148,'MAY 2026 YTD I&amp;E'!$149:$149,'MAY 2026 YTD I&amp;E'!$150:$150,'MAY 2026 YTD I&amp;E'!$151:$151,'MAY 2026 YTD I&amp;E'!$152:$152,'MAY 2026 YTD I&amp;E'!$153:$153,'MAY 2026 YTD I&amp;E'!$156:$156,'MAY 2026 YTD I&amp;E'!$157:$157,'MAY 2026 YTD I&amp;E'!$158:$158,'MAY 2026 YTD I&amp;E'!$159:$159,'MAY 2026 YTD I&amp;E'!$161:$161,'MAY 2026 YTD I&amp;E'!$162:$162,'MAY 2026 YTD I&amp;E'!$163:$163</definedName>
    <definedName name="QB_DATA_7" localSheetId="5" hidden="1">'MAY 2026 BVA'!$164:$164,'MAY 2026 BVA'!$165:$165,'MAY 2026 BVA'!$166:$166,'MAY 2026 BVA'!$167:$167,'MAY 2026 BVA'!$168:$168,'MAY 2026 BVA'!$169:$169,'MAY 2026 BVA'!$170:$170,'MAY 2026 BVA'!$171:$171,'MAY 2026 BVA'!$172:$172,'MAY 2026 BVA'!$175:$175,'MAY 2026 BVA'!$176:$176,'MAY 2026 BVA'!$177:$177,'MAY 2026 BVA'!$178:$178,'MAY 2026 BVA'!$179:$179,'MAY 2026 BVA'!$180:$180,'MAY 2026 BVA'!$181:$181</definedName>
    <definedName name="QB_DATA_7" localSheetId="1" hidden="1">'MAY 2026 MTD I&amp;E'!$164:$164,'MAY 2026 MTD I&amp;E'!$165:$165,'MAY 2026 MTD I&amp;E'!$166:$166,'MAY 2026 MTD I&amp;E'!$169:$169,'MAY 2026 MTD I&amp;E'!$170:$170,'MAY 2026 MTD I&amp;E'!$171:$171,'MAY 2026 MTD I&amp;E'!$172:$172,'MAY 2026 MTD I&amp;E'!$173:$173,'MAY 2026 MTD I&amp;E'!$174:$174,'MAY 2026 MTD I&amp;E'!$175:$175,'MAY 2026 MTD I&amp;E'!$176:$176,'MAY 2026 MTD I&amp;E'!$177:$177,'MAY 2026 MTD I&amp;E'!$178:$178,'MAY 2026 MTD I&amp;E'!$179:$179,'MAY 2026 MTD I&amp;E'!$180:$180,'MAY 2026 MTD I&amp;E'!$181:$181</definedName>
    <definedName name="QB_DATA_7" localSheetId="2" hidden="1">'MAY 2026 YTD I&amp;E'!$164:$164,'MAY 2026 YTD I&amp;E'!$165:$165,'MAY 2026 YTD I&amp;E'!$166:$166,'MAY 2026 YTD I&amp;E'!$167:$167,'MAY 2026 YTD I&amp;E'!$168:$168,'MAY 2026 YTD I&amp;E'!$169:$169,'MAY 2026 YTD I&amp;E'!$170:$170,'MAY 2026 YTD I&amp;E'!$171:$171,'MAY 2026 YTD I&amp;E'!$174:$174,'MAY 2026 YTD I&amp;E'!$175:$175,'MAY 2026 YTD I&amp;E'!$176:$176,'MAY 2026 YTD I&amp;E'!$177:$177,'MAY 2026 YTD I&amp;E'!$178:$178,'MAY 2026 YTD I&amp;E'!$179:$179,'MAY 2026 YTD I&amp;E'!$180:$180,'MAY 2026 YTD I&amp;E'!$181:$181</definedName>
    <definedName name="QB_DATA_8" localSheetId="5" hidden="1">'MAY 2026 BVA'!$182:$182,'MAY 2026 BVA'!$183:$183,'MAY 2026 BVA'!$184:$184,'MAY 2026 BVA'!$185:$185,'MAY 2026 BVA'!$186:$186,'MAY 2026 BVA'!$187:$187,'MAY 2026 BVA'!$188:$188,'MAY 2026 BVA'!$189:$189,'MAY 2026 BVA'!$190:$190,'MAY 2026 BVA'!$191:$191,'MAY 2026 BVA'!$192:$192,'MAY 2026 BVA'!$193:$193,'MAY 2026 BVA'!$194:$194,'MAY 2026 BVA'!$195:$195,'MAY 2026 BVA'!$199:$199,'MAY 2026 BVA'!$200:$200</definedName>
    <definedName name="QB_DATA_8" localSheetId="1" hidden="1">'MAY 2026 MTD I&amp;E'!$182:$182,'MAY 2026 MTD I&amp;E'!$183:$183,'MAY 2026 MTD I&amp;E'!$184:$184,'MAY 2026 MTD I&amp;E'!$185:$185,'MAY 2026 MTD I&amp;E'!$186:$186,'MAY 2026 MTD I&amp;E'!$187:$187,'MAY 2026 MTD I&amp;E'!$188:$188,'MAY 2026 MTD I&amp;E'!$189:$189,'MAY 2026 MTD I&amp;E'!$193:$193,'MAY 2026 MTD I&amp;E'!$194:$194,'MAY 2026 MTD I&amp;E'!$195:$195,'MAY 2026 MTD I&amp;E'!$198:$198,'MAY 2026 MTD I&amp;E'!$200:$200,'MAY 2026 MTD I&amp;E'!$201:$201,'MAY 2026 MTD I&amp;E'!$202:$202,'MAY 2026 MTD I&amp;E'!$203:$203</definedName>
    <definedName name="QB_DATA_8" localSheetId="2" hidden="1">'MAY 2026 YTD I&amp;E'!$182:$182,'MAY 2026 YTD I&amp;E'!$183:$183,'MAY 2026 YTD I&amp;E'!$184:$184,'MAY 2026 YTD I&amp;E'!$185:$185,'MAY 2026 YTD I&amp;E'!$186:$186,'MAY 2026 YTD I&amp;E'!$187:$187,'MAY 2026 YTD I&amp;E'!$188:$188,'MAY 2026 YTD I&amp;E'!$189:$189,'MAY 2026 YTD I&amp;E'!$190:$190,'MAY 2026 YTD I&amp;E'!$191:$191,'MAY 2026 YTD I&amp;E'!$192:$192,'MAY 2026 YTD I&amp;E'!$193:$193,'MAY 2026 YTD I&amp;E'!$194:$194,'MAY 2026 YTD I&amp;E'!$198:$198,'MAY 2026 YTD I&amp;E'!$199:$199,'MAY 2026 YTD I&amp;E'!$200:$200</definedName>
    <definedName name="QB_DATA_9" localSheetId="5" hidden="1">'MAY 2026 BVA'!$201:$201,'MAY 2026 BVA'!$204:$204,'MAY 2026 BVA'!$206:$206,'MAY 2026 BVA'!$207:$207,'MAY 2026 BVA'!$208:$208,'MAY 2026 BVA'!$209:$209,'MAY 2026 BVA'!$211:$211,'MAY 2026 BVA'!$212:$212,'MAY 2026 BVA'!$214:$214,'MAY 2026 BVA'!$215:$215,'MAY 2026 BVA'!$216:$216,'MAY 2026 BVA'!$220:$220,'MAY 2026 BVA'!$221:$221,'MAY 2026 BVA'!$222:$222,'MAY 2026 BVA'!$223:$223,'MAY 2026 BVA'!$224:$224</definedName>
    <definedName name="QB_DATA_9" localSheetId="1" hidden="1">'MAY 2026 MTD I&amp;E'!$205:$205,'MAY 2026 MTD I&amp;E'!$207:$207,'MAY 2026 MTD I&amp;E'!$208:$208,'MAY 2026 MTD I&amp;E'!$209:$209,'MAY 2026 MTD I&amp;E'!$213:$213,'MAY 2026 MTD I&amp;E'!$214:$214,'MAY 2026 MTD I&amp;E'!$215:$215,'MAY 2026 MTD I&amp;E'!$216:$216,'MAY 2026 MTD I&amp;E'!$217:$217,'MAY 2026 MTD I&amp;E'!$218:$218,'MAY 2026 MTD I&amp;E'!$220:$220,'MAY 2026 MTD I&amp;E'!$223:$223,'MAY 2026 MTD I&amp;E'!$228:$228,'MAY 2026 MTD I&amp;E'!$231:$231,'MAY 2026 MTD I&amp;E'!$232:$232,'MAY 2026 MTD I&amp;E'!$233:$233</definedName>
    <definedName name="QB_DATA_9" localSheetId="2" hidden="1">'MAY 2026 YTD I&amp;E'!$203:$203,'MAY 2026 YTD I&amp;E'!$205:$205,'MAY 2026 YTD I&amp;E'!$206:$206,'MAY 2026 YTD I&amp;E'!$207:$207,'MAY 2026 YTD I&amp;E'!$208:$208,'MAY 2026 YTD I&amp;E'!$210:$210,'MAY 2026 YTD I&amp;E'!$211:$211,'MAY 2026 YTD I&amp;E'!$213:$213,'MAY 2026 YTD I&amp;E'!$214:$214,'MAY 2026 YTD I&amp;E'!$215:$215,'MAY 2026 YTD I&amp;E'!$219:$219,'MAY 2026 YTD I&amp;E'!$220:$220,'MAY 2026 YTD I&amp;E'!$221:$221,'MAY 2026 YTD I&amp;E'!$222:$222,'MAY 2026 YTD I&amp;E'!$223:$223,'MAY 2026 YTD I&amp;E'!$224:$224</definedName>
    <definedName name="QB_FORMULA_0" localSheetId="0" hidden="1">'MAY 2026 Balance Sheet'!$H$14,'MAY 2026 Balance Sheet'!$H$15,'MAY 2026 Balance Sheet'!$H$20,'MAY 2026 Balance Sheet'!$H$25,'MAY 2026 Balance Sheet'!$H$26,'MAY 2026 Balance Sheet'!$H$37,'MAY 2026 Balance Sheet'!$H$38,'MAY 2026 Balance Sheet'!$H$44,'MAY 2026 Balance Sheet'!$H$48,'MAY 2026 Balance Sheet'!$H$55,'MAY 2026 Balance Sheet'!$H$63,'MAY 2026 Balance Sheet'!$H$67,'MAY 2026 Balance Sheet'!$H$71,'MAY 2026 Balance Sheet'!$H$75,'MAY 2026 Balance Sheet'!$H$76,'MAY 2026 Balance Sheet'!$H$77</definedName>
    <definedName name="QB_FORMULA_0" localSheetId="5" hidden="1">'MAY 2026 BVA'!$L$6,'MAY 2026 BVA'!$M$6,'MAY 2026 BVA'!$L$7,'MAY 2026 BVA'!$M$7,'MAY 2026 BVA'!$L$8,'MAY 2026 BVA'!$M$8,'MAY 2026 BVA'!$L$9,'MAY 2026 BVA'!$M$9,'MAY 2026 BVA'!$L$11,'MAY 2026 BVA'!$M$11,'MAY 2026 BVA'!$L$12,'MAY 2026 BVA'!$M$12,'MAY 2026 BVA'!$L$13,'MAY 2026 BVA'!$M$13,'MAY 2026 BVA'!$L$15,'MAY 2026 BVA'!$M$15</definedName>
    <definedName name="QB_FORMULA_0" localSheetId="1" hidden="1">'MAY 2026 MTD I&amp;E'!$L$6,'MAY 2026 MTD I&amp;E'!$M$6,'MAY 2026 MTD I&amp;E'!$L$7,'MAY 2026 MTD I&amp;E'!$M$7,'MAY 2026 MTD I&amp;E'!$L$8,'MAY 2026 MTD I&amp;E'!$M$8,'MAY 2026 MTD I&amp;E'!$L$9,'MAY 2026 MTD I&amp;E'!$M$9,'MAY 2026 MTD I&amp;E'!$L$11,'MAY 2026 MTD I&amp;E'!$M$11,'MAY 2026 MTD I&amp;E'!$L$12,'MAY 2026 MTD I&amp;E'!$M$12,'MAY 2026 MTD I&amp;E'!$L$13,'MAY 2026 MTD I&amp;E'!$M$13,'MAY 2026 MTD I&amp;E'!$L$15,'MAY 2026 MTD I&amp;E'!$M$15</definedName>
    <definedName name="QB_FORMULA_0" localSheetId="2" hidden="1">'MAY 2026 YTD I&amp;E'!$L$6,'MAY 2026 YTD I&amp;E'!$M$6,'MAY 2026 YTD I&amp;E'!$L$7,'MAY 2026 YTD I&amp;E'!$M$7,'MAY 2026 YTD I&amp;E'!$L$8,'MAY 2026 YTD I&amp;E'!$M$8,'MAY 2026 YTD I&amp;E'!$L$9,'MAY 2026 YTD I&amp;E'!$M$9,'MAY 2026 YTD I&amp;E'!$L$11,'MAY 2026 YTD I&amp;E'!$M$11,'MAY 2026 YTD I&amp;E'!$L$12,'MAY 2026 YTD I&amp;E'!$M$12,'MAY 2026 YTD I&amp;E'!$L$13,'MAY 2026 YTD I&amp;E'!$M$13,'MAY 2026 YTD I&amp;E'!$L$15,'MAY 2026 YTD I&amp;E'!$M$15</definedName>
    <definedName name="QB_FORMULA_1" localSheetId="0" hidden="1">'MAY 2026 Balance Sheet'!$H$80,'MAY 2026 Balance Sheet'!$H$81,'MAY 2026 Balance Sheet'!$H$91,'MAY 2026 Balance Sheet'!$H$95,'MAY 2026 Balance Sheet'!$H$96</definedName>
    <definedName name="QB_FORMULA_1" localSheetId="5" hidden="1">'MAY 2026 BVA'!$L$16,'MAY 2026 BVA'!$M$16,'MAY 2026 BVA'!$L$17,'MAY 2026 BVA'!$M$17,'MAY 2026 BVA'!$L$18,'MAY 2026 BVA'!$M$18,'MAY 2026 BVA'!$L$19,'MAY 2026 BVA'!$M$19,'MAY 2026 BVA'!$L$20,'MAY 2026 BVA'!$M$20,'MAY 2026 BVA'!$L$21,'MAY 2026 BVA'!$M$21,'MAY 2026 BVA'!$L$22,'MAY 2026 BVA'!$M$22,'MAY 2026 BVA'!$L$23,'MAY 2026 BVA'!$M$23</definedName>
    <definedName name="QB_FORMULA_1" localSheetId="1" hidden="1">'MAY 2026 MTD I&amp;E'!$L$16,'MAY 2026 MTD I&amp;E'!$M$16,'MAY 2026 MTD I&amp;E'!$L$17,'MAY 2026 MTD I&amp;E'!$M$17,'MAY 2026 MTD I&amp;E'!$L$18,'MAY 2026 MTD I&amp;E'!$M$18,'MAY 2026 MTD I&amp;E'!$L$19,'MAY 2026 MTD I&amp;E'!$M$19,'MAY 2026 MTD I&amp;E'!$L$20,'MAY 2026 MTD I&amp;E'!$M$20,'MAY 2026 MTD I&amp;E'!$L$21,'MAY 2026 MTD I&amp;E'!$M$21,'MAY 2026 MTD I&amp;E'!$L$22,'MAY 2026 MTD I&amp;E'!$M$22,'MAY 2026 MTD I&amp;E'!$L$23,'MAY 2026 MTD I&amp;E'!$M$23</definedName>
    <definedName name="QB_FORMULA_1" localSheetId="2" hidden="1">'MAY 2026 YTD I&amp;E'!$L$16,'MAY 2026 YTD I&amp;E'!$M$16,'MAY 2026 YTD I&amp;E'!$L$17,'MAY 2026 YTD I&amp;E'!$M$17,'MAY 2026 YTD I&amp;E'!$L$18,'MAY 2026 YTD I&amp;E'!$M$18,'MAY 2026 YTD I&amp;E'!$L$19,'MAY 2026 YTD I&amp;E'!$M$19,'MAY 2026 YTD I&amp;E'!$L$20,'MAY 2026 YTD I&amp;E'!$M$20,'MAY 2026 YTD I&amp;E'!$L$21,'MAY 2026 YTD I&amp;E'!$M$21,'MAY 2026 YTD I&amp;E'!$L$22,'MAY 2026 YTD I&amp;E'!$M$22,'MAY 2026 YTD I&amp;E'!$L$23,'MAY 2026 YTD I&amp;E'!$M$23</definedName>
    <definedName name="QB_FORMULA_10" localSheetId="5" hidden="1">'MAY 2026 BVA'!$L$92,'MAY 2026 BVA'!$M$92,'MAY 2026 BVA'!$L$93,'MAY 2026 BVA'!$M$93,'MAY 2026 BVA'!$J$94,'MAY 2026 BVA'!$K$94,'MAY 2026 BVA'!$L$94,'MAY 2026 BVA'!$M$94,'MAY 2026 BVA'!$L$96,'MAY 2026 BVA'!$M$96,'MAY 2026 BVA'!$L$97,'MAY 2026 BVA'!$M$97,'MAY 2026 BVA'!$L$98,'MAY 2026 BVA'!$M$98,'MAY 2026 BVA'!$J$100,'MAY 2026 BVA'!$K$100</definedName>
    <definedName name="QB_FORMULA_10" localSheetId="1" hidden="1">'MAY 2026 MTD I&amp;E'!$L$91,'MAY 2026 MTD I&amp;E'!$M$91,'MAY 2026 MTD I&amp;E'!$L$92,'MAY 2026 MTD I&amp;E'!$M$92,'MAY 2026 MTD I&amp;E'!$J$93,'MAY 2026 MTD I&amp;E'!$K$93,'MAY 2026 MTD I&amp;E'!$L$93,'MAY 2026 MTD I&amp;E'!$M$93,'MAY 2026 MTD I&amp;E'!$L$95,'MAY 2026 MTD I&amp;E'!$M$95,'MAY 2026 MTD I&amp;E'!$L$96,'MAY 2026 MTD I&amp;E'!$M$96,'MAY 2026 MTD I&amp;E'!$L$97,'MAY 2026 MTD I&amp;E'!$M$97,'MAY 2026 MTD I&amp;E'!$J$98,'MAY 2026 MTD I&amp;E'!$K$98</definedName>
    <definedName name="QB_FORMULA_10" localSheetId="2" hidden="1">'MAY 2026 YTD I&amp;E'!$L$92,'MAY 2026 YTD I&amp;E'!$M$92,'MAY 2026 YTD I&amp;E'!$L$93,'MAY 2026 YTD I&amp;E'!$M$93,'MAY 2026 YTD I&amp;E'!$J$94,'MAY 2026 YTD I&amp;E'!$K$94,'MAY 2026 YTD I&amp;E'!$L$94,'MAY 2026 YTD I&amp;E'!$M$94,'MAY 2026 YTD I&amp;E'!$L$96,'MAY 2026 YTD I&amp;E'!$M$96,'MAY 2026 YTD I&amp;E'!$L$97,'MAY 2026 YTD I&amp;E'!$M$97,'MAY 2026 YTD I&amp;E'!$L$98,'MAY 2026 YTD I&amp;E'!$M$98,'MAY 2026 YTD I&amp;E'!$J$100,'MAY 2026 YTD I&amp;E'!$K$100</definedName>
    <definedName name="QB_FORMULA_11" localSheetId="5" hidden="1">'MAY 2026 BVA'!$L$100,'MAY 2026 BVA'!$M$100,'MAY 2026 BVA'!$J$101,'MAY 2026 BVA'!$K$101,'MAY 2026 BVA'!$L$101,'MAY 2026 BVA'!$M$101,'MAY 2026 BVA'!$L$103,'MAY 2026 BVA'!$M$103,'MAY 2026 BVA'!$L$104,'MAY 2026 BVA'!$M$104,'MAY 2026 BVA'!$L$105,'MAY 2026 BVA'!$M$105,'MAY 2026 BVA'!$L$106,'MAY 2026 BVA'!$M$106,'MAY 2026 BVA'!$J$108,'MAY 2026 BVA'!$K$108</definedName>
    <definedName name="QB_FORMULA_11" localSheetId="1" hidden="1">'MAY 2026 MTD I&amp;E'!$L$98,'MAY 2026 MTD I&amp;E'!$M$98,'MAY 2026 MTD I&amp;E'!$J$99,'MAY 2026 MTD I&amp;E'!$K$99,'MAY 2026 MTD I&amp;E'!$L$99,'MAY 2026 MTD I&amp;E'!$M$99,'MAY 2026 MTD I&amp;E'!$L$101,'MAY 2026 MTD I&amp;E'!$M$101,'MAY 2026 MTD I&amp;E'!$L$102,'MAY 2026 MTD I&amp;E'!$M$102,'MAY 2026 MTD I&amp;E'!$L$103,'MAY 2026 MTD I&amp;E'!$M$103,'MAY 2026 MTD I&amp;E'!$L$104,'MAY 2026 MTD I&amp;E'!$M$104,'MAY 2026 MTD I&amp;E'!$J$105,'MAY 2026 MTD I&amp;E'!$K$105</definedName>
    <definedName name="QB_FORMULA_11" localSheetId="2" hidden="1">'MAY 2026 YTD I&amp;E'!$L$100,'MAY 2026 YTD I&amp;E'!$M$100,'MAY 2026 YTD I&amp;E'!$J$101,'MAY 2026 YTD I&amp;E'!$K$101,'MAY 2026 YTD I&amp;E'!$L$101,'MAY 2026 YTD I&amp;E'!$M$101,'MAY 2026 YTD I&amp;E'!$L$103,'MAY 2026 YTD I&amp;E'!$M$103,'MAY 2026 YTD I&amp;E'!$L$104,'MAY 2026 YTD I&amp;E'!$M$104,'MAY 2026 YTD I&amp;E'!$L$105,'MAY 2026 YTD I&amp;E'!$M$105,'MAY 2026 YTD I&amp;E'!$L$106,'MAY 2026 YTD I&amp;E'!$M$106,'MAY 2026 YTD I&amp;E'!$J$107,'MAY 2026 YTD I&amp;E'!$K$107</definedName>
    <definedName name="QB_FORMULA_12" localSheetId="5" hidden="1">'MAY 2026 BVA'!$L$108,'MAY 2026 BVA'!$M$108,'MAY 2026 BVA'!$L$110,'MAY 2026 BVA'!$M$110,'MAY 2026 BVA'!$L$113,'MAY 2026 BVA'!$M$113,'MAY 2026 BVA'!$L$114,'MAY 2026 BVA'!$M$114,'MAY 2026 BVA'!$J$115,'MAY 2026 BVA'!$K$115,'MAY 2026 BVA'!$L$115,'MAY 2026 BVA'!$M$115,'MAY 2026 BVA'!$L$117,'MAY 2026 BVA'!$M$117,'MAY 2026 BVA'!$L$118,'MAY 2026 BVA'!$M$118</definedName>
    <definedName name="QB_FORMULA_12" localSheetId="1" hidden="1">'MAY 2026 MTD I&amp;E'!$L$105,'MAY 2026 MTD I&amp;E'!$M$105,'MAY 2026 MTD I&amp;E'!$L$107,'MAY 2026 MTD I&amp;E'!$M$107,'MAY 2026 MTD I&amp;E'!$L$110,'MAY 2026 MTD I&amp;E'!$M$110,'MAY 2026 MTD I&amp;E'!$L$111,'MAY 2026 MTD I&amp;E'!$M$111,'MAY 2026 MTD I&amp;E'!$J$112,'MAY 2026 MTD I&amp;E'!$K$112,'MAY 2026 MTD I&amp;E'!$L$112,'MAY 2026 MTD I&amp;E'!$M$112,'MAY 2026 MTD I&amp;E'!$L$114,'MAY 2026 MTD I&amp;E'!$M$114,'MAY 2026 MTD I&amp;E'!$L$115,'MAY 2026 MTD I&amp;E'!$M$115</definedName>
    <definedName name="QB_FORMULA_12" localSheetId="2" hidden="1">'MAY 2026 YTD I&amp;E'!$L$107,'MAY 2026 YTD I&amp;E'!$M$107,'MAY 2026 YTD I&amp;E'!$L$109,'MAY 2026 YTD I&amp;E'!$M$109,'MAY 2026 YTD I&amp;E'!$L$112,'MAY 2026 YTD I&amp;E'!$M$112,'MAY 2026 YTD I&amp;E'!$L$113,'MAY 2026 YTD I&amp;E'!$M$113,'MAY 2026 YTD I&amp;E'!$J$114,'MAY 2026 YTD I&amp;E'!$K$114,'MAY 2026 YTD I&amp;E'!$L$114,'MAY 2026 YTD I&amp;E'!$M$114,'MAY 2026 YTD I&amp;E'!$L$116,'MAY 2026 YTD I&amp;E'!$M$116,'MAY 2026 YTD I&amp;E'!$L$117,'MAY 2026 YTD I&amp;E'!$M$117</definedName>
    <definedName name="QB_FORMULA_13" localSheetId="5" hidden="1">'MAY 2026 BVA'!$J$119,'MAY 2026 BVA'!$K$119,'MAY 2026 BVA'!$L$119,'MAY 2026 BVA'!$M$119,'MAY 2026 BVA'!$L$120,'MAY 2026 BVA'!$M$120,'MAY 2026 BVA'!$J$121,'MAY 2026 BVA'!$K$121,'MAY 2026 BVA'!$L$121,'MAY 2026 BVA'!$M$121,'MAY 2026 BVA'!$L$123,'MAY 2026 BVA'!$M$123,'MAY 2026 BVA'!$L$124,'MAY 2026 BVA'!$M$124,'MAY 2026 BVA'!$L$125,'MAY 2026 BVA'!$M$125</definedName>
    <definedName name="QB_FORMULA_13" localSheetId="1" hidden="1">'MAY 2026 MTD I&amp;E'!$J$116,'MAY 2026 MTD I&amp;E'!$K$116,'MAY 2026 MTD I&amp;E'!$L$116,'MAY 2026 MTD I&amp;E'!$M$116,'MAY 2026 MTD I&amp;E'!$L$117,'MAY 2026 MTD I&amp;E'!$M$117,'MAY 2026 MTD I&amp;E'!$J$118,'MAY 2026 MTD I&amp;E'!$K$118,'MAY 2026 MTD I&amp;E'!$L$118,'MAY 2026 MTD I&amp;E'!$M$118,'MAY 2026 MTD I&amp;E'!$L$120,'MAY 2026 MTD I&amp;E'!$M$120,'MAY 2026 MTD I&amp;E'!$L$121,'MAY 2026 MTD I&amp;E'!$M$121,'MAY 2026 MTD I&amp;E'!$L$122,'MAY 2026 MTD I&amp;E'!$M$122</definedName>
    <definedName name="QB_FORMULA_13" localSheetId="2" hidden="1">'MAY 2026 YTD I&amp;E'!$J$118,'MAY 2026 YTD I&amp;E'!$K$118,'MAY 2026 YTD I&amp;E'!$L$118,'MAY 2026 YTD I&amp;E'!$M$118,'MAY 2026 YTD I&amp;E'!$L$119,'MAY 2026 YTD I&amp;E'!$M$119,'MAY 2026 YTD I&amp;E'!$J$120,'MAY 2026 YTD I&amp;E'!$K$120,'MAY 2026 YTD I&amp;E'!$L$120,'MAY 2026 YTD I&amp;E'!$M$120,'MAY 2026 YTD I&amp;E'!$L$122,'MAY 2026 YTD I&amp;E'!$M$122,'MAY 2026 YTD I&amp;E'!$L$123,'MAY 2026 YTD I&amp;E'!$M$123,'MAY 2026 YTD I&amp;E'!$L$124,'MAY 2026 YTD I&amp;E'!$M$124</definedName>
    <definedName name="QB_FORMULA_14" localSheetId="5" hidden="1">'MAY 2026 BVA'!$L$126,'MAY 2026 BVA'!$M$126,'MAY 2026 BVA'!$L$127,'MAY 2026 BVA'!$M$127,'MAY 2026 BVA'!$L$128,'MAY 2026 BVA'!$M$128,'MAY 2026 BVA'!$J$129,'MAY 2026 BVA'!$K$129,'MAY 2026 BVA'!$L$129,'MAY 2026 BVA'!$M$129,'MAY 2026 BVA'!$L$132,'MAY 2026 BVA'!$M$132,'MAY 2026 BVA'!$L$133,'MAY 2026 BVA'!$M$133,'MAY 2026 BVA'!$L$134,'MAY 2026 BVA'!$M$134</definedName>
    <definedName name="QB_FORMULA_14" localSheetId="1" hidden="1">'MAY 2026 MTD I&amp;E'!$L$123,'MAY 2026 MTD I&amp;E'!$M$123,'MAY 2026 MTD I&amp;E'!$L$124,'MAY 2026 MTD I&amp;E'!$M$124,'MAY 2026 MTD I&amp;E'!$L$125,'MAY 2026 MTD I&amp;E'!$M$125,'MAY 2026 MTD I&amp;E'!$J$126,'MAY 2026 MTD I&amp;E'!$K$126,'MAY 2026 MTD I&amp;E'!$L$126,'MAY 2026 MTD I&amp;E'!$M$126,'MAY 2026 MTD I&amp;E'!$L$129,'MAY 2026 MTD I&amp;E'!$M$129,'MAY 2026 MTD I&amp;E'!$L$130,'MAY 2026 MTD I&amp;E'!$M$130,'MAY 2026 MTD I&amp;E'!$L$131,'MAY 2026 MTD I&amp;E'!$M$131</definedName>
    <definedName name="QB_FORMULA_14" localSheetId="2" hidden="1">'MAY 2026 YTD I&amp;E'!$L$125,'MAY 2026 YTD I&amp;E'!$M$125,'MAY 2026 YTD I&amp;E'!$L$126,'MAY 2026 YTD I&amp;E'!$M$126,'MAY 2026 YTD I&amp;E'!$L$127,'MAY 2026 YTD I&amp;E'!$M$127,'MAY 2026 YTD I&amp;E'!$J$128,'MAY 2026 YTD I&amp;E'!$K$128,'MAY 2026 YTD I&amp;E'!$L$128,'MAY 2026 YTD I&amp;E'!$M$128,'MAY 2026 YTD I&amp;E'!$L$131,'MAY 2026 YTD I&amp;E'!$M$131,'MAY 2026 YTD I&amp;E'!$L$132,'MAY 2026 YTD I&amp;E'!$M$132,'MAY 2026 YTD I&amp;E'!$L$133,'MAY 2026 YTD I&amp;E'!$M$133</definedName>
    <definedName name="QB_FORMULA_15" localSheetId="5" hidden="1">'MAY 2026 BVA'!$J$135,'MAY 2026 BVA'!$K$135,'MAY 2026 BVA'!$L$135,'MAY 2026 BVA'!$M$135,'MAY 2026 BVA'!$L$136,'MAY 2026 BVA'!$M$136,'MAY 2026 BVA'!$L$137,'MAY 2026 BVA'!$M$137,'MAY 2026 BVA'!$J$138,'MAY 2026 BVA'!$K$138,'MAY 2026 BVA'!$L$138,'MAY 2026 BVA'!$M$138,'MAY 2026 BVA'!$L$139,'MAY 2026 BVA'!$M$139,'MAY 2026 BVA'!$J$140,'MAY 2026 BVA'!$K$140</definedName>
    <definedName name="QB_FORMULA_15" localSheetId="1" hidden="1">'MAY 2026 MTD I&amp;E'!$J$132,'MAY 2026 MTD I&amp;E'!$K$132,'MAY 2026 MTD I&amp;E'!$L$132,'MAY 2026 MTD I&amp;E'!$M$132,'MAY 2026 MTD I&amp;E'!$L$133,'MAY 2026 MTD I&amp;E'!$M$133,'MAY 2026 MTD I&amp;E'!$L$134,'MAY 2026 MTD I&amp;E'!$M$134,'MAY 2026 MTD I&amp;E'!$J$135,'MAY 2026 MTD I&amp;E'!$K$135,'MAY 2026 MTD I&amp;E'!$L$135,'MAY 2026 MTD I&amp;E'!$M$135,'MAY 2026 MTD I&amp;E'!$L$136,'MAY 2026 MTD I&amp;E'!$M$136,'MAY 2026 MTD I&amp;E'!$J$137,'MAY 2026 MTD I&amp;E'!$K$137</definedName>
    <definedName name="QB_FORMULA_15" localSheetId="2" hidden="1">'MAY 2026 YTD I&amp;E'!$J$134,'MAY 2026 YTD I&amp;E'!$K$134,'MAY 2026 YTD I&amp;E'!$L$134,'MAY 2026 YTD I&amp;E'!$M$134,'MAY 2026 YTD I&amp;E'!$L$135,'MAY 2026 YTD I&amp;E'!$M$135,'MAY 2026 YTD I&amp;E'!$L$136,'MAY 2026 YTD I&amp;E'!$M$136,'MAY 2026 YTD I&amp;E'!$J$137,'MAY 2026 YTD I&amp;E'!$K$137,'MAY 2026 YTD I&amp;E'!$L$137,'MAY 2026 YTD I&amp;E'!$M$137,'MAY 2026 YTD I&amp;E'!$L$138,'MAY 2026 YTD I&amp;E'!$M$138,'MAY 2026 YTD I&amp;E'!$J$139,'MAY 2026 YTD I&amp;E'!$K$139</definedName>
    <definedName name="QB_FORMULA_16" localSheetId="5" hidden="1">'MAY 2026 BVA'!$L$140,'MAY 2026 BVA'!$M$140,'MAY 2026 BVA'!$J$141,'MAY 2026 BVA'!$K$141,'MAY 2026 BVA'!$L$141,'MAY 2026 BVA'!$M$141,'MAY 2026 BVA'!$L$143,'MAY 2026 BVA'!$M$143,'MAY 2026 BVA'!$L$145,'MAY 2026 BVA'!$M$145,'MAY 2026 BVA'!$J$146,'MAY 2026 BVA'!$K$146,'MAY 2026 BVA'!$L$146,'MAY 2026 BVA'!$M$146,'MAY 2026 BVA'!$L$148,'MAY 2026 BVA'!$M$148</definedName>
    <definedName name="QB_FORMULA_16" localSheetId="1" hidden="1">'MAY 2026 MTD I&amp;E'!$L$137,'MAY 2026 MTD I&amp;E'!$M$137,'MAY 2026 MTD I&amp;E'!$J$138,'MAY 2026 MTD I&amp;E'!$K$138,'MAY 2026 MTD I&amp;E'!$L$138,'MAY 2026 MTD I&amp;E'!$M$138,'MAY 2026 MTD I&amp;E'!$L$140,'MAY 2026 MTD I&amp;E'!$M$140,'MAY 2026 MTD I&amp;E'!$L$141,'MAY 2026 MTD I&amp;E'!$M$141,'MAY 2026 MTD I&amp;E'!$J$142,'MAY 2026 MTD I&amp;E'!$K$142,'MAY 2026 MTD I&amp;E'!$L$142,'MAY 2026 MTD I&amp;E'!$M$142,'MAY 2026 MTD I&amp;E'!$L$144,'MAY 2026 MTD I&amp;E'!$M$144</definedName>
    <definedName name="QB_FORMULA_16" localSheetId="2" hidden="1">'MAY 2026 YTD I&amp;E'!$L$139,'MAY 2026 YTD I&amp;E'!$M$139,'MAY 2026 YTD I&amp;E'!$J$140,'MAY 2026 YTD I&amp;E'!$K$140,'MAY 2026 YTD I&amp;E'!$L$140,'MAY 2026 YTD I&amp;E'!$M$140,'MAY 2026 YTD I&amp;E'!$L$142,'MAY 2026 YTD I&amp;E'!$M$142,'MAY 2026 YTD I&amp;E'!$L$144,'MAY 2026 YTD I&amp;E'!$M$144,'MAY 2026 YTD I&amp;E'!$J$145,'MAY 2026 YTD I&amp;E'!$K$145,'MAY 2026 YTD I&amp;E'!$L$145,'MAY 2026 YTD I&amp;E'!$M$145,'MAY 2026 YTD I&amp;E'!$L$147,'MAY 2026 YTD I&amp;E'!$M$147</definedName>
    <definedName name="QB_FORMULA_17" localSheetId="5" hidden="1">'MAY 2026 BVA'!$L$149,'MAY 2026 BVA'!$M$149,'MAY 2026 BVA'!$L$150,'MAY 2026 BVA'!$M$150,'MAY 2026 BVA'!$L$151,'MAY 2026 BVA'!$M$151,'MAY 2026 BVA'!$L$152,'MAY 2026 BVA'!$M$152,'MAY 2026 BVA'!$J$155,'MAY 2026 BVA'!$K$155,'MAY 2026 BVA'!$L$155,'MAY 2026 BVA'!$M$155,'MAY 2026 BVA'!$L$157,'MAY 2026 BVA'!$M$157,'MAY 2026 BVA'!$L$158,'MAY 2026 BVA'!$M$158</definedName>
    <definedName name="QB_FORMULA_17" localSheetId="1" hidden="1">'MAY 2026 MTD I&amp;E'!$L$145,'MAY 2026 MTD I&amp;E'!$M$145,'MAY 2026 MTD I&amp;E'!$L$146,'MAY 2026 MTD I&amp;E'!$M$146,'MAY 2026 MTD I&amp;E'!$L$147,'MAY 2026 MTD I&amp;E'!$M$147,'MAY 2026 MTD I&amp;E'!$L$148,'MAY 2026 MTD I&amp;E'!$M$148,'MAY 2026 MTD I&amp;E'!$J$150,'MAY 2026 MTD I&amp;E'!$K$150,'MAY 2026 MTD I&amp;E'!$L$150,'MAY 2026 MTD I&amp;E'!$M$150,'MAY 2026 MTD I&amp;E'!$L$152,'MAY 2026 MTD I&amp;E'!$M$152,'MAY 2026 MTD I&amp;E'!$L$153,'MAY 2026 MTD I&amp;E'!$M$153</definedName>
    <definedName name="QB_FORMULA_17" localSheetId="2" hidden="1">'MAY 2026 YTD I&amp;E'!$L$148,'MAY 2026 YTD I&amp;E'!$M$148,'MAY 2026 YTD I&amp;E'!$L$149,'MAY 2026 YTD I&amp;E'!$M$149,'MAY 2026 YTD I&amp;E'!$L$150,'MAY 2026 YTD I&amp;E'!$M$150,'MAY 2026 YTD I&amp;E'!$L$151,'MAY 2026 YTD I&amp;E'!$M$151,'MAY 2026 YTD I&amp;E'!$J$154,'MAY 2026 YTD I&amp;E'!$K$154,'MAY 2026 YTD I&amp;E'!$L$154,'MAY 2026 YTD I&amp;E'!$M$154,'MAY 2026 YTD I&amp;E'!$L$156,'MAY 2026 YTD I&amp;E'!$M$156,'MAY 2026 YTD I&amp;E'!$L$157,'MAY 2026 YTD I&amp;E'!$M$157</definedName>
    <definedName name="QB_FORMULA_18" localSheetId="5" hidden="1">'MAY 2026 BVA'!$L$160,'MAY 2026 BVA'!$M$160,'MAY 2026 BVA'!$L$162,'MAY 2026 BVA'!$M$162,'MAY 2026 BVA'!$L$163,'MAY 2026 BVA'!$M$163,'MAY 2026 BVA'!$L$164,'MAY 2026 BVA'!$M$164,'MAY 2026 BVA'!$L$165,'MAY 2026 BVA'!$M$165,'MAY 2026 BVA'!$L$166,'MAY 2026 BVA'!$M$166,'MAY 2026 BVA'!$L$167,'MAY 2026 BVA'!$M$167,'MAY 2026 BVA'!$L$168,'MAY 2026 BVA'!$M$168</definedName>
    <definedName name="QB_FORMULA_18" localSheetId="1" hidden="1">'MAY 2026 MTD I&amp;E'!$L$154,'MAY 2026 MTD I&amp;E'!$M$154,'MAY 2026 MTD I&amp;E'!$L$156,'MAY 2026 MTD I&amp;E'!$M$156,'MAY 2026 MTD I&amp;E'!$L$157,'MAY 2026 MTD I&amp;E'!$M$157,'MAY 2026 MTD I&amp;E'!$L$158,'MAY 2026 MTD I&amp;E'!$M$158,'MAY 2026 MTD I&amp;E'!$L$159,'MAY 2026 MTD I&amp;E'!$M$159,'MAY 2026 MTD I&amp;E'!$L$160,'MAY 2026 MTD I&amp;E'!$M$160,'MAY 2026 MTD I&amp;E'!$L$161,'MAY 2026 MTD I&amp;E'!$M$161,'MAY 2026 MTD I&amp;E'!$L$162,'MAY 2026 MTD I&amp;E'!$M$162</definedName>
    <definedName name="QB_FORMULA_18" localSheetId="2" hidden="1">'MAY 2026 YTD I&amp;E'!$L$159,'MAY 2026 YTD I&amp;E'!$M$159,'MAY 2026 YTD I&amp;E'!$L$161,'MAY 2026 YTD I&amp;E'!$M$161,'MAY 2026 YTD I&amp;E'!$L$162,'MAY 2026 YTD I&amp;E'!$M$162,'MAY 2026 YTD I&amp;E'!$L$163,'MAY 2026 YTD I&amp;E'!$M$163,'MAY 2026 YTD I&amp;E'!$L$164,'MAY 2026 YTD I&amp;E'!$M$164,'MAY 2026 YTD I&amp;E'!$L$165,'MAY 2026 YTD I&amp;E'!$M$165,'MAY 2026 YTD I&amp;E'!$L$166,'MAY 2026 YTD I&amp;E'!$M$166,'MAY 2026 YTD I&amp;E'!$L$167,'MAY 2026 YTD I&amp;E'!$M$167</definedName>
    <definedName name="QB_FORMULA_19" localSheetId="5" hidden="1">'MAY 2026 BVA'!$L$169,'MAY 2026 BVA'!$M$169,'MAY 2026 BVA'!$L$170,'MAY 2026 BVA'!$M$170,'MAY 2026 BVA'!$L$171,'MAY 2026 BVA'!$M$171,'MAY 2026 BVA'!$L$172,'MAY 2026 BVA'!$M$172,'MAY 2026 BVA'!$J$173,'MAY 2026 BVA'!$K$173,'MAY 2026 BVA'!$L$173,'MAY 2026 BVA'!$M$173,'MAY 2026 BVA'!$L$175,'MAY 2026 BVA'!$M$175,'MAY 2026 BVA'!$L$176,'MAY 2026 BVA'!$M$176</definedName>
    <definedName name="QB_FORMULA_19" localSheetId="1" hidden="1">'MAY 2026 MTD I&amp;E'!$L$163,'MAY 2026 MTD I&amp;E'!$M$163,'MAY 2026 MTD I&amp;E'!$L$164,'MAY 2026 MTD I&amp;E'!$M$164,'MAY 2026 MTD I&amp;E'!$L$165,'MAY 2026 MTD I&amp;E'!$M$165,'MAY 2026 MTD I&amp;E'!$L$166,'MAY 2026 MTD I&amp;E'!$M$166,'MAY 2026 MTD I&amp;E'!$J$167,'MAY 2026 MTD I&amp;E'!$K$167,'MAY 2026 MTD I&amp;E'!$L$167,'MAY 2026 MTD I&amp;E'!$M$167,'MAY 2026 MTD I&amp;E'!$L$169,'MAY 2026 MTD I&amp;E'!$M$169,'MAY 2026 MTD I&amp;E'!$L$170,'MAY 2026 MTD I&amp;E'!$M$170</definedName>
    <definedName name="QB_FORMULA_19" localSheetId="2" hidden="1">'MAY 2026 YTD I&amp;E'!$L$168,'MAY 2026 YTD I&amp;E'!$M$168,'MAY 2026 YTD I&amp;E'!$L$169,'MAY 2026 YTD I&amp;E'!$M$169,'MAY 2026 YTD I&amp;E'!$L$170,'MAY 2026 YTD I&amp;E'!$M$170,'MAY 2026 YTD I&amp;E'!$L$171,'MAY 2026 YTD I&amp;E'!$M$171,'MAY 2026 YTD I&amp;E'!$J$172,'MAY 2026 YTD I&amp;E'!$K$172,'MAY 2026 YTD I&amp;E'!$L$172,'MAY 2026 YTD I&amp;E'!$M$172,'MAY 2026 YTD I&amp;E'!$L$174,'MAY 2026 YTD I&amp;E'!$M$174,'MAY 2026 YTD I&amp;E'!$L$175,'MAY 2026 YTD I&amp;E'!$M$175</definedName>
    <definedName name="QB_FORMULA_2" localSheetId="5" hidden="1">'MAY 2026 BVA'!$L$24,'MAY 2026 BVA'!$M$24,'MAY 2026 BVA'!$L$25,'MAY 2026 BVA'!$M$25,'MAY 2026 BVA'!$L$26,'MAY 2026 BVA'!$M$26,'MAY 2026 BVA'!$L$27,'MAY 2026 BVA'!$M$27,'MAY 2026 BVA'!$L$28,'MAY 2026 BVA'!$M$28,'MAY 2026 BVA'!$L$29,'MAY 2026 BVA'!$M$29,'MAY 2026 BVA'!$L$30,'MAY 2026 BVA'!$M$30,'MAY 2026 BVA'!$J$31,'MAY 2026 BVA'!$K$31</definedName>
    <definedName name="QB_FORMULA_2" localSheetId="1" hidden="1">'MAY 2026 MTD I&amp;E'!$L$24,'MAY 2026 MTD I&amp;E'!$M$24,'MAY 2026 MTD I&amp;E'!$L$25,'MAY 2026 MTD I&amp;E'!$M$25,'MAY 2026 MTD I&amp;E'!$L$26,'MAY 2026 MTD I&amp;E'!$M$26,'MAY 2026 MTD I&amp;E'!$L$27,'MAY 2026 MTD I&amp;E'!$M$27,'MAY 2026 MTD I&amp;E'!$L$28,'MAY 2026 MTD I&amp;E'!$M$28,'MAY 2026 MTD I&amp;E'!$L$29,'MAY 2026 MTD I&amp;E'!$M$29,'MAY 2026 MTD I&amp;E'!$L$30,'MAY 2026 MTD I&amp;E'!$M$30,'MAY 2026 MTD I&amp;E'!$J$31,'MAY 2026 MTD I&amp;E'!$K$31</definedName>
    <definedName name="QB_FORMULA_2" localSheetId="2" hidden="1">'MAY 2026 YTD I&amp;E'!$L$24,'MAY 2026 YTD I&amp;E'!$M$24,'MAY 2026 YTD I&amp;E'!$L$25,'MAY 2026 YTD I&amp;E'!$M$25,'MAY 2026 YTD I&amp;E'!$L$26,'MAY 2026 YTD I&amp;E'!$M$26,'MAY 2026 YTD I&amp;E'!$L$27,'MAY 2026 YTD I&amp;E'!$M$27,'MAY 2026 YTD I&amp;E'!$L$28,'MAY 2026 YTD I&amp;E'!$M$28,'MAY 2026 YTD I&amp;E'!$L$29,'MAY 2026 YTD I&amp;E'!$M$29,'MAY 2026 YTD I&amp;E'!$L$30,'MAY 2026 YTD I&amp;E'!$M$30,'MAY 2026 YTD I&amp;E'!$J$31,'MAY 2026 YTD I&amp;E'!$K$31</definedName>
    <definedName name="QB_FORMULA_20" localSheetId="5" hidden="1">'MAY 2026 BVA'!$L$177,'MAY 2026 BVA'!$M$177,'MAY 2026 BVA'!$L$178,'MAY 2026 BVA'!$M$178,'MAY 2026 BVA'!$L$179,'MAY 2026 BVA'!$M$179,'MAY 2026 BVA'!$L$180,'MAY 2026 BVA'!$M$180,'MAY 2026 BVA'!$L$181,'MAY 2026 BVA'!$M$181,'MAY 2026 BVA'!$L$182,'MAY 2026 BVA'!$M$182,'MAY 2026 BVA'!$L$183,'MAY 2026 BVA'!$M$183,'MAY 2026 BVA'!$L$184,'MAY 2026 BVA'!$M$184</definedName>
    <definedName name="QB_FORMULA_20" localSheetId="1" hidden="1">'MAY 2026 MTD I&amp;E'!$L$171,'MAY 2026 MTD I&amp;E'!$M$171,'MAY 2026 MTD I&amp;E'!$L$172,'MAY 2026 MTD I&amp;E'!$M$172,'MAY 2026 MTD I&amp;E'!$L$173,'MAY 2026 MTD I&amp;E'!$M$173,'MAY 2026 MTD I&amp;E'!$L$174,'MAY 2026 MTD I&amp;E'!$M$174,'MAY 2026 MTD I&amp;E'!$L$175,'MAY 2026 MTD I&amp;E'!$M$175,'MAY 2026 MTD I&amp;E'!$L$176,'MAY 2026 MTD I&amp;E'!$M$176,'MAY 2026 MTD I&amp;E'!$L$177,'MAY 2026 MTD I&amp;E'!$M$177,'MAY 2026 MTD I&amp;E'!$L$178,'MAY 2026 MTD I&amp;E'!$M$178</definedName>
    <definedName name="QB_FORMULA_20" localSheetId="2" hidden="1">'MAY 2026 YTD I&amp;E'!$L$176,'MAY 2026 YTD I&amp;E'!$M$176,'MAY 2026 YTD I&amp;E'!$L$177,'MAY 2026 YTD I&amp;E'!$M$177,'MAY 2026 YTD I&amp;E'!$L$178,'MAY 2026 YTD I&amp;E'!$M$178,'MAY 2026 YTD I&amp;E'!$L$179,'MAY 2026 YTD I&amp;E'!$M$179,'MAY 2026 YTD I&amp;E'!$L$180,'MAY 2026 YTD I&amp;E'!$M$180,'MAY 2026 YTD I&amp;E'!$L$181,'MAY 2026 YTD I&amp;E'!$M$181,'MAY 2026 YTD I&amp;E'!$L$182,'MAY 2026 YTD I&amp;E'!$M$182,'MAY 2026 YTD I&amp;E'!$L$183,'MAY 2026 YTD I&amp;E'!$M$183</definedName>
    <definedName name="QB_FORMULA_21" localSheetId="5" hidden="1">'MAY 2026 BVA'!$L$185,'MAY 2026 BVA'!$M$185,'MAY 2026 BVA'!$L$186,'MAY 2026 BVA'!$M$186,'MAY 2026 BVA'!$L$187,'MAY 2026 BVA'!$M$187,'MAY 2026 BVA'!$L$188,'MAY 2026 BVA'!$M$188,'MAY 2026 BVA'!$L$189,'MAY 2026 BVA'!$M$189,'MAY 2026 BVA'!$L$190,'MAY 2026 BVA'!$M$190,'MAY 2026 BVA'!$L$191,'MAY 2026 BVA'!$M$191,'MAY 2026 BVA'!$L$192,'MAY 2026 BVA'!$M$192</definedName>
    <definedName name="QB_FORMULA_21" localSheetId="1" hidden="1">'MAY 2026 MTD I&amp;E'!$L$179,'MAY 2026 MTD I&amp;E'!$M$179,'MAY 2026 MTD I&amp;E'!$L$180,'MAY 2026 MTD I&amp;E'!$M$180,'MAY 2026 MTD I&amp;E'!$L$181,'MAY 2026 MTD I&amp;E'!$M$181,'MAY 2026 MTD I&amp;E'!$L$182,'MAY 2026 MTD I&amp;E'!$M$182,'MAY 2026 MTD I&amp;E'!$L$183,'MAY 2026 MTD I&amp;E'!$M$183,'MAY 2026 MTD I&amp;E'!$L$184,'MAY 2026 MTD I&amp;E'!$M$184,'MAY 2026 MTD I&amp;E'!$L$185,'MAY 2026 MTD I&amp;E'!$M$185,'MAY 2026 MTD I&amp;E'!$L$186,'MAY 2026 MTD I&amp;E'!$M$186</definedName>
    <definedName name="QB_FORMULA_21" localSheetId="2" hidden="1">'MAY 2026 YTD I&amp;E'!$L$184,'MAY 2026 YTD I&amp;E'!$M$184,'MAY 2026 YTD I&amp;E'!$L$185,'MAY 2026 YTD I&amp;E'!$M$185,'MAY 2026 YTD I&amp;E'!$L$186,'MAY 2026 YTD I&amp;E'!$M$186,'MAY 2026 YTD I&amp;E'!$L$187,'MAY 2026 YTD I&amp;E'!$M$187,'MAY 2026 YTD I&amp;E'!$L$188,'MAY 2026 YTD I&amp;E'!$M$188,'MAY 2026 YTD I&amp;E'!$L$189,'MAY 2026 YTD I&amp;E'!$M$189,'MAY 2026 YTD I&amp;E'!$L$190,'MAY 2026 YTD I&amp;E'!$M$190,'MAY 2026 YTD I&amp;E'!$L$191,'MAY 2026 YTD I&amp;E'!$M$191</definedName>
    <definedName name="QB_FORMULA_22" localSheetId="5" hidden="1">'MAY 2026 BVA'!$L$193,'MAY 2026 BVA'!$M$193,'MAY 2026 BVA'!$L$194,'MAY 2026 BVA'!$M$194,'MAY 2026 BVA'!$L$195,'MAY 2026 BVA'!$M$195,'MAY 2026 BVA'!$J$196,'MAY 2026 BVA'!$K$196,'MAY 2026 BVA'!$L$196,'MAY 2026 BVA'!$M$196,'MAY 2026 BVA'!$J$197,'MAY 2026 BVA'!$K$197,'MAY 2026 BVA'!$L$197,'MAY 2026 BVA'!$M$197,'MAY 2026 BVA'!$L$199,'MAY 2026 BVA'!$M$199</definedName>
    <definedName name="QB_FORMULA_22" localSheetId="1" hidden="1">'MAY 2026 MTD I&amp;E'!$L$187,'MAY 2026 MTD I&amp;E'!$M$187,'MAY 2026 MTD I&amp;E'!$L$188,'MAY 2026 MTD I&amp;E'!$M$188,'MAY 2026 MTD I&amp;E'!$L$189,'MAY 2026 MTD I&amp;E'!$M$189,'MAY 2026 MTD I&amp;E'!$J$190,'MAY 2026 MTD I&amp;E'!$K$190,'MAY 2026 MTD I&amp;E'!$L$190,'MAY 2026 MTD I&amp;E'!$M$190,'MAY 2026 MTD I&amp;E'!$J$191,'MAY 2026 MTD I&amp;E'!$K$191,'MAY 2026 MTD I&amp;E'!$L$191,'MAY 2026 MTD I&amp;E'!$M$191,'MAY 2026 MTD I&amp;E'!$L$193,'MAY 2026 MTD I&amp;E'!$M$193</definedName>
    <definedName name="QB_FORMULA_22" localSheetId="2" hidden="1">'MAY 2026 YTD I&amp;E'!$L$192,'MAY 2026 YTD I&amp;E'!$M$192,'MAY 2026 YTD I&amp;E'!$L$193,'MAY 2026 YTD I&amp;E'!$M$193,'MAY 2026 YTD I&amp;E'!$L$194,'MAY 2026 YTD I&amp;E'!$M$194,'MAY 2026 YTD I&amp;E'!$J$195,'MAY 2026 YTD I&amp;E'!$K$195,'MAY 2026 YTD I&amp;E'!$L$195,'MAY 2026 YTD I&amp;E'!$M$195,'MAY 2026 YTD I&amp;E'!$J$196,'MAY 2026 YTD I&amp;E'!$K$196,'MAY 2026 YTD I&amp;E'!$L$196,'MAY 2026 YTD I&amp;E'!$M$196,'MAY 2026 YTD I&amp;E'!$L$198,'MAY 2026 YTD I&amp;E'!$M$198</definedName>
    <definedName name="QB_FORMULA_23" localSheetId="5" hidden="1">'MAY 2026 BVA'!$L$200,'MAY 2026 BVA'!$M$200,'MAY 2026 BVA'!$L$201,'MAY 2026 BVA'!$M$201,'MAY 2026 BVA'!$J$202,'MAY 2026 BVA'!$K$202,'MAY 2026 BVA'!$L$202,'MAY 2026 BVA'!$M$202,'MAY 2026 BVA'!$L$204,'MAY 2026 BVA'!$M$204,'MAY 2026 BVA'!$L$206,'MAY 2026 BVA'!$M$206,'MAY 2026 BVA'!$L$207,'MAY 2026 BVA'!$M$207,'MAY 2026 BVA'!$L$208,'MAY 2026 BVA'!$M$208</definedName>
    <definedName name="QB_FORMULA_23" localSheetId="1" hidden="1">'MAY 2026 MTD I&amp;E'!$L$194,'MAY 2026 MTD I&amp;E'!$M$194,'MAY 2026 MTD I&amp;E'!$L$195,'MAY 2026 MTD I&amp;E'!$M$195,'MAY 2026 MTD I&amp;E'!$J$196,'MAY 2026 MTD I&amp;E'!$K$196,'MAY 2026 MTD I&amp;E'!$L$196,'MAY 2026 MTD I&amp;E'!$M$196,'MAY 2026 MTD I&amp;E'!$L$198,'MAY 2026 MTD I&amp;E'!$M$198,'MAY 2026 MTD I&amp;E'!$L$200,'MAY 2026 MTD I&amp;E'!$M$200,'MAY 2026 MTD I&amp;E'!$L$201,'MAY 2026 MTD I&amp;E'!$M$201,'MAY 2026 MTD I&amp;E'!$L$202,'MAY 2026 MTD I&amp;E'!$M$202</definedName>
    <definedName name="QB_FORMULA_23" localSheetId="2" hidden="1">'MAY 2026 YTD I&amp;E'!$L$199,'MAY 2026 YTD I&amp;E'!$M$199,'MAY 2026 YTD I&amp;E'!$L$200,'MAY 2026 YTD I&amp;E'!$M$200,'MAY 2026 YTD I&amp;E'!$J$201,'MAY 2026 YTD I&amp;E'!$K$201,'MAY 2026 YTD I&amp;E'!$L$201,'MAY 2026 YTD I&amp;E'!$M$201,'MAY 2026 YTD I&amp;E'!$L$203,'MAY 2026 YTD I&amp;E'!$M$203,'MAY 2026 YTD I&amp;E'!$L$205,'MAY 2026 YTD I&amp;E'!$M$205,'MAY 2026 YTD I&amp;E'!$L$206,'MAY 2026 YTD I&amp;E'!$M$206,'MAY 2026 YTD I&amp;E'!$L$207,'MAY 2026 YTD I&amp;E'!$M$207</definedName>
    <definedName name="QB_FORMULA_24" localSheetId="5" hidden="1">'MAY 2026 BVA'!$L$209,'MAY 2026 BVA'!$M$209,'MAY 2026 BVA'!$J$210,'MAY 2026 BVA'!$K$210,'MAY 2026 BVA'!$L$210,'MAY 2026 BVA'!$M$210,'MAY 2026 BVA'!$L$211,'MAY 2026 BVA'!$M$211,'MAY 2026 BVA'!$L$214,'MAY 2026 BVA'!$M$214,'MAY 2026 BVA'!$L$215,'MAY 2026 BVA'!$M$215,'MAY 2026 BVA'!$L$216,'MAY 2026 BVA'!$M$216,'MAY 2026 BVA'!$J$217,'MAY 2026 BVA'!$K$217</definedName>
    <definedName name="QB_FORMULA_24" localSheetId="1" hidden="1">'MAY 2026 MTD I&amp;E'!$L$203,'MAY 2026 MTD I&amp;E'!$M$203,'MAY 2026 MTD I&amp;E'!$J$204,'MAY 2026 MTD I&amp;E'!$K$204,'MAY 2026 MTD I&amp;E'!$L$204,'MAY 2026 MTD I&amp;E'!$M$204,'MAY 2026 MTD I&amp;E'!$L$205,'MAY 2026 MTD I&amp;E'!$M$205,'MAY 2026 MTD I&amp;E'!$L$207,'MAY 2026 MTD I&amp;E'!$M$207,'MAY 2026 MTD I&amp;E'!$L$208,'MAY 2026 MTD I&amp;E'!$M$208,'MAY 2026 MTD I&amp;E'!$L$209,'MAY 2026 MTD I&amp;E'!$M$209,'MAY 2026 MTD I&amp;E'!$J$210,'MAY 2026 MTD I&amp;E'!$K$210</definedName>
    <definedName name="QB_FORMULA_24" localSheetId="2" hidden="1">'MAY 2026 YTD I&amp;E'!$L$208,'MAY 2026 YTD I&amp;E'!$M$208,'MAY 2026 YTD I&amp;E'!$J$209,'MAY 2026 YTD I&amp;E'!$K$209,'MAY 2026 YTD I&amp;E'!$L$209,'MAY 2026 YTD I&amp;E'!$M$209,'MAY 2026 YTD I&amp;E'!$L$210,'MAY 2026 YTD I&amp;E'!$M$210,'MAY 2026 YTD I&amp;E'!$L$213,'MAY 2026 YTD I&amp;E'!$M$213,'MAY 2026 YTD I&amp;E'!$L$214,'MAY 2026 YTD I&amp;E'!$M$214,'MAY 2026 YTD I&amp;E'!$L$215,'MAY 2026 YTD I&amp;E'!$M$215,'MAY 2026 YTD I&amp;E'!$J$216,'MAY 2026 YTD I&amp;E'!$K$216</definedName>
    <definedName name="QB_FORMULA_25" localSheetId="5" hidden="1">'MAY 2026 BVA'!$L$217,'MAY 2026 BVA'!$M$217,'MAY 2026 BVA'!$J$218,'MAY 2026 BVA'!$K$218,'MAY 2026 BVA'!$L$218,'MAY 2026 BVA'!$M$218,'MAY 2026 BVA'!$L$220,'MAY 2026 BVA'!$M$220,'MAY 2026 BVA'!$L$221,'MAY 2026 BVA'!$M$221,'MAY 2026 BVA'!$L$222,'MAY 2026 BVA'!$M$222,'MAY 2026 BVA'!$L$223,'MAY 2026 BVA'!$M$223,'MAY 2026 BVA'!$L$224,'MAY 2026 BVA'!$M$224</definedName>
    <definedName name="QB_FORMULA_25" localSheetId="1" hidden="1">'MAY 2026 MTD I&amp;E'!$L$210,'MAY 2026 MTD I&amp;E'!$M$210,'MAY 2026 MTD I&amp;E'!$J$211,'MAY 2026 MTD I&amp;E'!$K$211,'MAY 2026 MTD I&amp;E'!$L$211,'MAY 2026 MTD I&amp;E'!$M$211,'MAY 2026 MTD I&amp;E'!$L$213,'MAY 2026 MTD I&amp;E'!$M$213,'MAY 2026 MTD I&amp;E'!$L$214,'MAY 2026 MTD I&amp;E'!$M$214,'MAY 2026 MTD I&amp;E'!$L$215,'MAY 2026 MTD I&amp;E'!$M$215,'MAY 2026 MTD I&amp;E'!$L$216,'MAY 2026 MTD I&amp;E'!$M$216,'MAY 2026 MTD I&amp;E'!$L$217,'MAY 2026 MTD I&amp;E'!$M$217</definedName>
    <definedName name="QB_FORMULA_25" localSheetId="2" hidden="1">'MAY 2026 YTD I&amp;E'!$L$216,'MAY 2026 YTD I&amp;E'!$M$216,'MAY 2026 YTD I&amp;E'!$J$217,'MAY 2026 YTD I&amp;E'!$K$217,'MAY 2026 YTD I&amp;E'!$L$217,'MAY 2026 YTD I&amp;E'!$M$217,'MAY 2026 YTD I&amp;E'!$L$219,'MAY 2026 YTD I&amp;E'!$M$219,'MAY 2026 YTD I&amp;E'!$L$220,'MAY 2026 YTD I&amp;E'!$M$220,'MAY 2026 YTD I&amp;E'!$L$221,'MAY 2026 YTD I&amp;E'!$M$221,'MAY 2026 YTD I&amp;E'!$L$222,'MAY 2026 YTD I&amp;E'!$M$222,'MAY 2026 YTD I&amp;E'!$L$223,'MAY 2026 YTD I&amp;E'!$M$223</definedName>
    <definedName name="QB_FORMULA_26" localSheetId="5" hidden="1">'MAY 2026 BVA'!$L$225,'MAY 2026 BVA'!$M$225,'MAY 2026 BVA'!$L$227,'MAY 2026 BVA'!$M$227,'MAY 2026 BVA'!$J$228,'MAY 2026 BVA'!$K$228,'MAY 2026 BVA'!$L$228,'MAY 2026 BVA'!$M$228,'MAY 2026 BVA'!$J$229,'MAY 2026 BVA'!$K$229,'MAY 2026 BVA'!$L$229,'MAY 2026 BVA'!$M$229,'MAY 2026 BVA'!$L$230,'MAY 2026 BVA'!$M$230,'MAY 2026 BVA'!$J$231,'MAY 2026 BVA'!$K$231</definedName>
    <definedName name="QB_FORMULA_26" localSheetId="1" hidden="1">'MAY 2026 MTD I&amp;E'!$L$218,'MAY 2026 MTD I&amp;E'!$M$218,'MAY 2026 MTD I&amp;E'!$L$220,'MAY 2026 MTD I&amp;E'!$M$220,'MAY 2026 MTD I&amp;E'!$J$221,'MAY 2026 MTD I&amp;E'!$K$221,'MAY 2026 MTD I&amp;E'!$L$221,'MAY 2026 MTD I&amp;E'!$M$221,'MAY 2026 MTD I&amp;E'!$J$222,'MAY 2026 MTD I&amp;E'!$K$222,'MAY 2026 MTD I&amp;E'!$L$222,'MAY 2026 MTD I&amp;E'!$M$222,'MAY 2026 MTD I&amp;E'!$L$223,'MAY 2026 MTD I&amp;E'!$M$223,'MAY 2026 MTD I&amp;E'!$J$224,'MAY 2026 MTD I&amp;E'!$K$224</definedName>
    <definedName name="QB_FORMULA_26" localSheetId="2" hidden="1">'MAY 2026 YTD I&amp;E'!$L$224,'MAY 2026 YTD I&amp;E'!$M$224,'MAY 2026 YTD I&amp;E'!$L$226,'MAY 2026 YTD I&amp;E'!$M$226,'MAY 2026 YTD I&amp;E'!$J$227,'MAY 2026 YTD I&amp;E'!$K$227,'MAY 2026 YTD I&amp;E'!$L$227,'MAY 2026 YTD I&amp;E'!$M$227,'MAY 2026 YTD I&amp;E'!$J$228,'MAY 2026 YTD I&amp;E'!$K$228,'MAY 2026 YTD I&amp;E'!$L$228,'MAY 2026 YTD I&amp;E'!$M$228,'MAY 2026 YTD I&amp;E'!$L$229,'MAY 2026 YTD I&amp;E'!$M$229,'MAY 2026 YTD I&amp;E'!$J$230,'MAY 2026 YTD I&amp;E'!$K$230</definedName>
    <definedName name="QB_FORMULA_27" localSheetId="5" hidden="1">'MAY 2026 BVA'!$L$231,'MAY 2026 BVA'!$M$231,'MAY 2026 BVA'!$J$232,'MAY 2026 BVA'!$K$232,'MAY 2026 BVA'!$L$232,'MAY 2026 BVA'!$M$232,'MAY 2026 BVA'!$J$238,'MAY 2026 BVA'!$J$241,'MAY 2026 BVA'!$L$244,'MAY 2026 BVA'!$M$244,'MAY 2026 BVA'!$L$245,'MAY 2026 BVA'!$M$245,'MAY 2026 BVA'!$J$248,'MAY 2026 BVA'!$K$248,'MAY 2026 BVA'!$L$248,'MAY 2026 BVA'!$M$248</definedName>
    <definedName name="QB_FORMULA_27" localSheetId="1" hidden="1">'MAY 2026 MTD I&amp;E'!$L$224,'MAY 2026 MTD I&amp;E'!$M$224,'MAY 2026 MTD I&amp;E'!$J$225,'MAY 2026 MTD I&amp;E'!$K$225,'MAY 2026 MTD I&amp;E'!$L$225,'MAY 2026 MTD I&amp;E'!$M$225,'MAY 2026 MTD I&amp;E'!$L$231,'MAY 2026 MTD I&amp;E'!$M$231,'MAY 2026 MTD I&amp;E'!$L$232,'MAY 2026 MTD I&amp;E'!$M$232,'MAY 2026 MTD I&amp;E'!$J$235,'MAY 2026 MTD I&amp;E'!$K$235,'MAY 2026 MTD I&amp;E'!$L$235,'MAY 2026 MTD I&amp;E'!$M$235,'MAY 2026 MTD I&amp;E'!$J$238,'MAY 2026 MTD I&amp;E'!$J$241</definedName>
    <definedName name="QB_FORMULA_27" localSheetId="2" hidden="1">'MAY 2026 YTD I&amp;E'!$L$230,'MAY 2026 YTD I&amp;E'!$M$230,'MAY 2026 YTD I&amp;E'!$J$231,'MAY 2026 YTD I&amp;E'!$K$231,'MAY 2026 YTD I&amp;E'!$L$231,'MAY 2026 YTD I&amp;E'!$M$231,'MAY 2026 YTD I&amp;E'!$J$237,'MAY 2026 YTD I&amp;E'!$J$240,'MAY 2026 YTD I&amp;E'!$L$243,'MAY 2026 YTD I&amp;E'!$M$243,'MAY 2026 YTD I&amp;E'!$L$244,'MAY 2026 YTD I&amp;E'!$M$244,'MAY 2026 YTD I&amp;E'!$J$247,'MAY 2026 YTD I&amp;E'!$K$247,'MAY 2026 YTD I&amp;E'!$L$247,'MAY 2026 YTD I&amp;E'!$M$247</definedName>
    <definedName name="QB_FORMULA_28" localSheetId="5" hidden="1">'MAY 2026 BVA'!$J$251,'MAY 2026 BVA'!$J$258,'MAY 2026 BVA'!$J$260,'MAY 2026 BVA'!$K$260,'MAY 2026 BVA'!$L$260,'MAY 2026 BVA'!$M$260,'MAY 2026 BVA'!$J$261,'MAY 2026 BVA'!$K$261,'MAY 2026 BVA'!$L$261,'MAY 2026 BVA'!$M$261,'MAY 2026 BVA'!$L$272,'MAY 2026 BVA'!$M$272,'MAY 2026 BVA'!$J$274,'MAY 2026 BVA'!$K$274,'MAY 2026 BVA'!$L$274,'MAY 2026 BVA'!$M$274</definedName>
    <definedName name="QB_FORMULA_28" localSheetId="1" hidden="1">'MAY 2026 MTD I&amp;E'!$K$241,'MAY 2026 MTD I&amp;E'!$L$241,'MAY 2026 MTD I&amp;E'!$M$241,'MAY 2026 MTD I&amp;E'!$J$242,'MAY 2026 MTD I&amp;E'!$K$242,'MAY 2026 MTD I&amp;E'!$L$242,'MAY 2026 MTD I&amp;E'!$M$242,'MAY 2026 MTD I&amp;E'!$L$248,'MAY 2026 MTD I&amp;E'!$M$248,'MAY 2026 MTD I&amp;E'!$J$250,'MAY 2026 MTD I&amp;E'!$K$250,'MAY 2026 MTD I&amp;E'!$L$250,'MAY 2026 MTD I&amp;E'!$M$250,'MAY 2026 MTD I&amp;E'!$J$252,'MAY 2026 MTD I&amp;E'!$K$252,'MAY 2026 MTD I&amp;E'!$L$252</definedName>
    <definedName name="QB_FORMULA_28" localSheetId="2" hidden="1">'MAY 2026 YTD I&amp;E'!$J$250,'MAY 2026 YTD I&amp;E'!$J$257,'MAY 2026 YTD I&amp;E'!$J$259,'MAY 2026 YTD I&amp;E'!$K$259,'MAY 2026 YTD I&amp;E'!$L$259,'MAY 2026 YTD I&amp;E'!$M$259,'MAY 2026 YTD I&amp;E'!$J$260,'MAY 2026 YTD I&amp;E'!$K$260,'MAY 2026 YTD I&amp;E'!$L$260,'MAY 2026 YTD I&amp;E'!$M$260,'MAY 2026 YTD I&amp;E'!$L$271,'MAY 2026 YTD I&amp;E'!$M$271,'MAY 2026 YTD I&amp;E'!$J$273,'MAY 2026 YTD I&amp;E'!$K$273,'MAY 2026 YTD I&amp;E'!$L$273,'MAY 2026 YTD I&amp;E'!$M$273</definedName>
    <definedName name="QB_FORMULA_29" localSheetId="5" hidden="1">'MAY 2026 BVA'!$J$276,'MAY 2026 BVA'!$K$276,'MAY 2026 BVA'!$L$276,'MAY 2026 BVA'!$M$276,'MAY 2026 BVA'!$L$278,'MAY 2026 BVA'!$M$278,'MAY 2026 BVA'!$L$279,'MAY 2026 BVA'!$M$279,'MAY 2026 BVA'!$J$280,'MAY 2026 BVA'!$K$280,'MAY 2026 BVA'!$L$280,'MAY 2026 BVA'!$M$280,'MAY 2026 BVA'!$J$281,'MAY 2026 BVA'!$K$281,'MAY 2026 BVA'!$L$281,'MAY 2026 BVA'!$M$281</definedName>
    <definedName name="QB_FORMULA_29" localSheetId="1" hidden="1">'MAY 2026 MTD I&amp;E'!$M$252,'MAY 2026 MTD I&amp;E'!$L$254,'MAY 2026 MTD I&amp;E'!$M$254,'MAY 2026 MTD I&amp;E'!$L$255,'MAY 2026 MTD I&amp;E'!$M$255,'MAY 2026 MTD I&amp;E'!$J$256,'MAY 2026 MTD I&amp;E'!$K$256,'MAY 2026 MTD I&amp;E'!$L$256,'MAY 2026 MTD I&amp;E'!$M$256,'MAY 2026 MTD I&amp;E'!$J$257,'MAY 2026 MTD I&amp;E'!$K$257,'MAY 2026 MTD I&amp;E'!$L$257,'MAY 2026 MTD I&amp;E'!$M$257,'MAY 2026 MTD I&amp;E'!$J$258,'MAY 2026 MTD I&amp;E'!$K$258,'MAY 2026 MTD I&amp;E'!$L$258</definedName>
    <definedName name="QB_FORMULA_29" localSheetId="2" hidden="1">'MAY 2026 YTD I&amp;E'!$J$275,'MAY 2026 YTD I&amp;E'!$K$275,'MAY 2026 YTD I&amp;E'!$L$275,'MAY 2026 YTD I&amp;E'!$M$275,'MAY 2026 YTD I&amp;E'!$L$277,'MAY 2026 YTD I&amp;E'!$M$277,'MAY 2026 YTD I&amp;E'!$L$278,'MAY 2026 YTD I&amp;E'!$M$278,'MAY 2026 YTD I&amp;E'!$J$279,'MAY 2026 YTD I&amp;E'!$K$279,'MAY 2026 YTD I&amp;E'!$L$279,'MAY 2026 YTD I&amp;E'!$M$279,'MAY 2026 YTD I&amp;E'!$J$280,'MAY 2026 YTD I&amp;E'!$K$280,'MAY 2026 YTD I&amp;E'!$L$280,'MAY 2026 YTD I&amp;E'!$M$280</definedName>
    <definedName name="QB_FORMULA_3" localSheetId="5" hidden="1">'MAY 2026 BVA'!$L$31,'MAY 2026 BVA'!$M$31,'MAY 2026 BVA'!$J$32,'MAY 2026 BVA'!$K$32,'MAY 2026 BVA'!$L$32,'MAY 2026 BVA'!$M$32,'MAY 2026 BVA'!$J$33,'MAY 2026 BVA'!$K$33,'MAY 2026 BVA'!$L$33,'MAY 2026 BVA'!$M$33,'MAY 2026 BVA'!$L$36,'MAY 2026 BVA'!$M$36,'MAY 2026 BVA'!$L$37,'MAY 2026 BVA'!$M$37,'MAY 2026 BVA'!$L$38,'MAY 2026 BVA'!$M$38</definedName>
    <definedName name="QB_FORMULA_3" localSheetId="1" hidden="1">'MAY 2026 MTD I&amp;E'!$L$31,'MAY 2026 MTD I&amp;E'!$M$31,'MAY 2026 MTD I&amp;E'!$J$32,'MAY 2026 MTD I&amp;E'!$K$32,'MAY 2026 MTD I&amp;E'!$L$32,'MAY 2026 MTD I&amp;E'!$M$32,'MAY 2026 MTD I&amp;E'!$J$33,'MAY 2026 MTD I&amp;E'!$K$33,'MAY 2026 MTD I&amp;E'!$L$33,'MAY 2026 MTD I&amp;E'!$M$33,'MAY 2026 MTD I&amp;E'!$L$36,'MAY 2026 MTD I&amp;E'!$M$36,'MAY 2026 MTD I&amp;E'!$L$37,'MAY 2026 MTD I&amp;E'!$M$37,'MAY 2026 MTD I&amp;E'!$L$38,'MAY 2026 MTD I&amp;E'!$M$38</definedName>
    <definedName name="QB_FORMULA_3" localSheetId="2" hidden="1">'MAY 2026 YTD I&amp;E'!$L$31,'MAY 2026 YTD I&amp;E'!$M$31,'MAY 2026 YTD I&amp;E'!$J$32,'MAY 2026 YTD I&amp;E'!$K$32,'MAY 2026 YTD I&amp;E'!$L$32,'MAY 2026 YTD I&amp;E'!$M$32,'MAY 2026 YTD I&amp;E'!$J$33,'MAY 2026 YTD I&amp;E'!$K$33,'MAY 2026 YTD I&amp;E'!$L$33,'MAY 2026 YTD I&amp;E'!$M$33,'MAY 2026 YTD I&amp;E'!$L$36,'MAY 2026 YTD I&amp;E'!$M$36,'MAY 2026 YTD I&amp;E'!$L$37,'MAY 2026 YTD I&amp;E'!$M$37,'MAY 2026 YTD I&amp;E'!$L$38,'MAY 2026 YTD I&amp;E'!$M$38</definedName>
    <definedName name="QB_FORMULA_30" localSheetId="5" hidden="1">'MAY 2026 BVA'!$J$282,'MAY 2026 BVA'!$K$282,'MAY 2026 BVA'!$L$282,'MAY 2026 BVA'!$M$282,'MAY 2026 BVA'!$J$283,'MAY 2026 BVA'!$K$283,'MAY 2026 BVA'!$L$283,'MAY 2026 BVA'!$M$283</definedName>
    <definedName name="QB_FORMULA_30" localSheetId="1" hidden="1">'MAY 2026 MTD I&amp;E'!$M$258,'MAY 2026 MTD I&amp;E'!$J$259,'MAY 2026 MTD I&amp;E'!$K$259,'MAY 2026 MTD I&amp;E'!$L$259,'MAY 2026 MTD I&amp;E'!$M$259</definedName>
    <definedName name="QB_FORMULA_30" localSheetId="2" hidden="1">'MAY 2026 YTD I&amp;E'!$J$281,'MAY 2026 YTD I&amp;E'!$K$281,'MAY 2026 YTD I&amp;E'!$L$281,'MAY 2026 YTD I&amp;E'!$M$281,'MAY 2026 YTD I&amp;E'!$J$282,'MAY 2026 YTD I&amp;E'!$K$282,'MAY 2026 YTD I&amp;E'!$L$282,'MAY 2026 YTD I&amp;E'!$M$282</definedName>
    <definedName name="QB_FORMULA_4" localSheetId="5" hidden="1">'MAY 2026 BVA'!$L$39,'MAY 2026 BVA'!$M$39,'MAY 2026 BVA'!$L$40,'MAY 2026 BVA'!$M$40,'MAY 2026 BVA'!$L$41,'MAY 2026 BVA'!$M$41,'MAY 2026 BVA'!$J$42,'MAY 2026 BVA'!$K$42,'MAY 2026 BVA'!$L$42,'MAY 2026 BVA'!$M$42,'MAY 2026 BVA'!$L$44,'MAY 2026 BVA'!$M$44,'MAY 2026 BVA'!$L$45,'MAY 2026 BVA'!$M$45,'MAY 2026 BVA'!$L$46,'MAY 2026 BVA'!$M$46</definedName>
    <definedName name="QB_FORMULA_4" localSheetId="1" hidden="1">'MAY 2026 MTD I&amp;E'!$L$39,'MAY 2026 MTD I&amp;E'!$M$39,'MAY 2026 MTD I&amp;E'!$L$40,'MAY 2026 MTD I&amp;E'!$M$40,'MAY 2026 MTD I&amp;E'!$L$41,'MAY 2026 MTD I&amp;E'!$M$41,'MAY 2026 MTD I&amp;E'!$J$42,'MAY 2026 MTD I&amp;E'!$K$42,'MAY 2026 MTD I&amp;E'!$L$42,'MAY 2026 MTD I&amp;E'!$M$42,'MAY 2026 MTD I&amp;E'!$L$44,'MAY 2026 MTD I&amp;E'!$M$44,'MAY 2026 MTD I&amp;E'!$L$45,'MAY 2026 MTD I&amp;E'!$M$45,'MAY 2026 MTD I&amp;E'!$L$46,'MAY 2026 MTD I&amp;E'!$M$46</definedName>
    <definedName name="QB_FORMULA_4" localSheetId="2" hidden="1">'MAY 2026 YTD I&amp;E'!$L$39,'MAY 2026 YTD I&amp;E'!$M$39,'MAY 2026 YTD I&amp;E'!$L$40,'MAY 2026 YTD I&amp;E'!$M$40,'MAY 2026 YTD I&amp;E'!$L$41,'MAY 2026 YTD I&amp;E'!$M$41,'MAY 2026 YTD I&amp;E'!$J$42,'MAY 2026 YTD I&amp;E'!$K$42,'MAY 2026 YTD I&amp;E'!$L$42,'MAY 2026 YTD I&amp;E'!$M$42,'MAY 2026 YTD I&amp;E'!$L$44,'MAY 2026 YTD I&amp;E'!$M$44,'MAY 2026 YTD I&amp;E'!$L$45,'MAY 2026 YTD I&amp;E'!$M$45,'MAY 2026 YTD I&amp;E'!$L$46,'MAY 2026 YTD I&amp;E'!$M$46</definedName>
    <definedName name="QB_FORMULA_5" localSheetId="5" hidden="1">'MAY 2026 BVA'!$L$47,'MAY 2026 BVA'!$M$47,'MAY 2026 BVA'!$L$48,'MAY 2026 BVA'!$M$48,'MAY 2026 BVA'!$L$50,'MAY 2026 BVA'!$M$50,'MAY 2026 BVA'!$L$51,'MAY 2026 BVA'!$M$51,'MAY 2026 BVA'!$L$52,'MAY 2026 BVA'!$M$52,'MAY 2026 BVA'!$J$53,'MAY 2026 BVA'!$K$53,'MAY 2026 BVA'!$L$53,'MAY 2026 BVA'!$M$53,'MAY 2026 BVA'!$L$55,'MAY 2026 BVA'!$M$55</definedName>
    <definedName name="QB_FORMULA_5" localSheetId="1" hidden="1">'MAY 2026 MTD I&amp;E'!$L$47,'MAY 2026 MTD I&amp;E'!$M$47,'MAY 2026 MTD I&amp;E'!$L$48,'MAY 2026 MTD I&amp;E'!$M$48,'MAY 2026 MTD I&amp;E'!$L$50,'MAY 2026 MTD I&amp;E'!$M$50,'MAY 2026 MTD I&amp;E'!$L$51,'MAY 2026 MTD I&amp;E'!$M$51,'MAY 2026 MTD I&amp;E'!$L$52,'MAY 2026 MTD I&amp;E'!$M$52,'MAY 2026 MTD I&amp;E'!$J$53,'MAY 2026 MTD I&amp;E'!$K$53,'MAY 2026 MTD I&amp;E'!$L$53,'MAY 2026 MTD I&amp;E'!$M$53,'MAY 2026 MTD I&amp;E'!$L$55,'MAY 2026 MTD I&amp;E'!$M$55</definedName>
    <definedName name="QB_FORMULA_5" localSheetId="2" hidden="1">'MAY 2026 YTD I&amp;E'!$L$47,'MAY 2026 YTD I&amp;E'!$M$47,'MAY 2026 YTD I&amp;E'!$L$48,'MAY 2026 YTD I&amp;E'!$M$48,'MAY 2026 YTD I&amp;E'!$L$50,'MAY 2026 YTD I&amp;E'!$M$50,'MAY 2026 YTD I&amp;E'!$L$51,'MAY 2026 YTD I&amp;E'!$M$51,'MAY 2026 YTD I&amp;E'!$L$52,'MAY 2026 YTD I&amp;E'!$M$52,'MAY 2026 YTD I&amp;E'!$J$53,'MAY 2026 YTD I&amp;E'!$K$53,'MAY 2026 YTD I&amp;E'!$L$53,'MAY 2026 YTD I&amp;E'!$M$53,'MAY 2026 YTD I&amp;E'!$L$55,'MAY 2026 YTD I&amp;E'!$M$55</definedName>
    <definedName name="QB_FORMULA_6" localSheetId="5" hidden="1">'MAY 2026 BVA'!$L$56,'MAY 2026 BVA'!$M$56,'MAY 2026 BVA'!$L$57,'MAY 2026 BVA'!$M$57,'MAY 2026 BVA'!$L$58,'MAY 2026 BVA'!$M$58,'MAY 2026 BVA'!$J$60,'MAY 2026 BVA'!$K$60,'MAY 2026 BVA'!$L$60,'MAY 2026 BVA'!$M$60,'MAY 2026 BVA'!$L$62,'MAY 2026 BVA'!$M$62,'MAY 2026 BVA'!$L$63,'MAY 2026 BVA'!$M$63,'MAY 2026 BVA'!$L$64,'MAY 2026 BVA'!$M$64</definedName>
    <definedName name="QB_FORMULA_6" localSheetId="1" hidden="1">'MAY 2026 MTD I&amp;E'!$L$56,'MAY 2026 MTD I&amp;E'!$M$56,'MAY 2026 MTD I&amp;E'!$L$57,'MAY 2026 MTD I&amp;E'!$M$57,'MAY 2026 MTD I&amp;E'!$L$58,'MAY 2026 MTD I&amp;E'!$M$58,'MAY 2026 MTD I&amp;E'!$J$59,'MAY 2026 MTD I&amp;E'!$K$59,'MAY 2026 MTD I&amp;E'!$L$59,'MAY 2026 MTD I&amp;E'!$M$59,'MAY 2026 MTD I&amp;E'!$L$61,'MAY 2026 MTD I&amp;E'!$M$61,'MAY 2026 MTD I&amp;E'!$L$62,'MAY 2026 MTD I&amp;E'!$M$62,'MAY 2026 MTD I&amp;E'!$L$63,'MAY 2026 MTD I&amp;E'!$M$63</definedName>
    <definedName name="QB_FORMULA_6" localSheetId="2" hidden="1">'MAY 2026 YTD I&amp;E'!$L$56,'MAY 2026 YTD I&amp;E'!$M$56,'MAY 2026 YTD I&amp;E'!$L$57,'MAY 2026 YTD I&amp;E'!$M$57,'MAY 2026 YTD I&amp;E'!$L$58,'MAY 2026 YTD I&amp;E'!$M$58,'MAY 2026 YTD I&amp;E'!$J$60,'MAY 2026 YTD I&amp;E'!$K$60,'MAY 2026 YTD I&amp;E'!$L$60,'MAY 2026 YTD I&amp;E'!$M$60,'MAY 2026 YTD I&amp;E'!$L$62,'MAY 2026 YTD I&amp;E'!$M$62,'MAY 2026 YTD I&amp;E'!$L$63,'MAY 2026 YTD I&amp;E'!$M$63,'MAY 2026 YTD I&amp;E'!$L$64,'MAY 2026 YTD I&amp;E'!$M$64</definedName>
    <definedName name="QB_FORMULA_7" localSheetId="5" hidden="1">'MAY 2026 BVA'!$L$65,'MAY 2026 BVA'!$M$65,'MAY 2026 BVA'!$L$66,'MAY 2026 BVA'!$M$66,'MAY 2026 BVA'!$L$67,'MAY 2026 BVA'!$M$67,'MAY 2026 BVA'!$J$68,'MAY 2026 BVA'!$K$68,'MAY 2026 BVA'!$L$68,'MAY 2026 BVA'!$M$68,'MAY 2026 BVA'!$L$71,'MAY 2026 BVA'!$M$71,'MAY 2026 BVA'!$L$72,'MAY 2026 BVA'!$M$72,'MAY 2026 BVA'!$L$73,'MAY 2026 BVA'!$M$73</definedName>
    <definedName name="QB_FORMULA_7" localSheetId="1" hidden="1">'MAY 2026 MTD I&amp;E'!$L$64,'MAY 2026 MTD I&amp;E'!$M$64,'MAY 2026 MTD I&amp;E'!$L$65,'MAY 2026 MTD I&amp;E'!$M$65,'MAY 2026 MTD I&amp;E'!$L$66,'MAY 2026 MTD I&amp;E'!$M$66,'MAY 2026 MTD I&amp;E'!$J$67,'MAY 2026 MTD I&amp;E'!$K$67,'MAY 2026 MTD I&amp;E'!$L$67,'MAY 2026 MTD I&amp;E'!$M$67,'MAY 2026 MTD I&amp;E'!$L$70,'MAY 2026 MTD I&amp;E'!$M$70,'MAY 2026 MTD I&amp;E'!$L$71,'MAY 2026 MTD I&amp;E'!$M$71,'MAY 2026 MTD I&amp;E'!$L$72,'MAY 2026 MTD I&amp;E'!$M$72</definedName>
    <definedName name="QB_FORMULA_7" localSheetId="2" hidden="1">'MAY 2026 YTD I&amp;E'!$L$65,'MAY 2026 YTD I&amp;E'!$M$65,'MAY 2026 YTD I&amp;E'!$L$66,'MAY 2026 YTD I&amp;E'!$M$66,'MAY 2026 YTD I&amp;E'!$L$67,'MAY 2026 YTD I&amp;E'!$M$67,'MAY 2026 YTD I&amp;E'!$J$68,'MAY 2026 YTD I&amp;E'!$K$68,'MAY 2026 YTD I&amp;E'!$L$68,'MAY 2026 YTD I&amp;E'!$M$68,'MAY 2026 YTD I&amp;E'!$L$71,'MAY 2026 YTD I&amp;E'!$M$71,'MAY 2026 YTD I&amp;E'!$L$72,'MAY 2026 YTD I&amp;E'!$M$72,'MAY 2026 YTD I&amp;E'!$L$73,'MAY 2026 YTD I&amp;E'!$M$73</definedName>
    <definedName name="QB_FORMULA_8" localSheetId="5" hidden="1">'MAY 2026 BVA'!$L$75,'MAY 2026 BVA'!$M$75,'MAY 2026 BVA'!$L$76,'MAY 2026 BVA'!$M$76,'MAY 2026 BVA'!$L$77,'MAY 2026 BVA'!$M$77,'MAY 2026 BVA'!$L$78,'MAY 2026 BVA'!$M$78,'MAY 2026 BVA'!$J$79,'MAY 2026 BVA'!$K$79,'MAY 2026 BVA'!$L$79,'MAY 2026 BVA'!$M$79,'MAY 2026 BVA'!$L$80,'MAY 2026 BVA'!$M$80,'MAY 2026 BVA'!$L$83,'MAY 2026 BVA'!$M$83</definedName>
    <definedName name="QB_FORMULA_8" localSheetId="1" hidden="1">'MAY 2026 MTD I&amp;E'!$L$74,'MAY 2026 MTD I&amp;E'!$M$74,'MAY 2026 MTD I&amp;E'!$L$75,'MAY 2026 MTD I&amp;E'!$M$75,'MAY 2026 MTD I&amp;E'!$L$76,'MAY 2026 MTD I&amp;E'!$M$76,'MAY 2026 MTD I&amp;E'!$L$77,'MAY 2026 MTD I&amp;E'!$M$77,'MAY 2026 MTD I&amp;E'!$J$78,'MAY 2026 MTD I&amp;E'!$K$78,'MAY 2026 MTD I&amp;E'!$L$78,'MAY 2026 MTD I&amp;E'!$M$78,'MAY 2026 MTD I&amp;E'!$L$79,'MAY 2026 MTD I&amp;E'!$M$79,'MAY 2026 MTD I&amp;E'!$L$82,'MAY 2026 MTD I&amp;E'!$M$82</definedName>
    <definedName name="QB_FORMULA_8" localSheetId="2" hidden="1">'MAY 2026 YTD I&amp;E'!$L$75,'MAY 2026 YTD I&amp;E'!$M$75,'MAY 2026 YTD I&amp;E'!$L$76,'MAY 2026 YTD I&amp;E'!$M$76,'MAY 2026 YTD I&amp;E'!$L$77,'MAY 2026 YTD I&amp;E'!$M$77,'MAY 2026 YTD I&amp;E'!$L$78,'MAY 2026 YTD I&amp;E'!$M$78,'MAY 2026 YTD I&amp;E'!$J$79,'MAY 2026 YTD I&amp;E'!$K$79,'MAY 2026 YTD I&amp;E'!$L$79,'MAY 2026 YTD I&amp;E'!$M$79,'MAY 2026 YTD I&amp;E'!$L$80,'MAY 2026 YTD I&amp;E'!$M$80,'MAY 2026 YTD I&amp;E'!$L$83,'MAY 2026 YTD I&amp;E'!$M$83</definedName>
    <definedName name="QB_FORMULA_9" localSheetId="5" hidden="1">'MAY 2026 BVA'!$L$84,'MAY 2026 BVA'!$M$84,'MAY 2026 BVA'!$L$85,'MAY 2026 BVA'!$M$85,'MAY 2026 BVA'!$J$86,'MAY 2026 BVA'!$K$86,'MAY 2026 BVA'!$L$86,'MAY 2026 BVA'!$M$86,'MAY 2026 BVA'!$L$88,'MAY 2026 BVA'!$M$88,'MAY 2026 BVA'!$L$89,'MAY 2026 BVA'!$M$89,'MAY 2026 BVA'!$L$90,'MAY 2026 BVA'!$M$90,'MAY 2026 BVA'!$L$91,'MAY 2026 BVA'!$M$91</definedName>
    <definedName name="QB_FORMULA_9" localSheetId="1" hidden="1">'MAY 2026 MTD I&amp;E'!$L$83,'MAY 2026 MTD I&amp;E'!$M$83,'MAY 2026 MTD I&amp;E'!$L$84,'MAY 2026 MTD I&amp;E'!$M$84,'MAY 2026 MTD I&amp;E'!$J$85,'MAY 2026 MTD I&amp;E'!$K$85,'MAY 2026 MTD I&amp;E'!$L$85,'MAY 2026 MTD I&amp;E'!$M$85,'MAY 2026 MTD I&amp;E'!$L$87,'MAY 2026 MTD I&amp;E'!$M$87,'MAY 2026 MTD I&amp;E'!$L$88,'MAY 2026 MTD I&amp;E'!$M$88,'MAY 2026 MTD I&amp;E'!$L$89,'MAY 2026 MTD I&amp;E'!$M$89,'MAY 2026 MTD I&amp;E'!$L$90,'MAY 2026 MTD I&amp;E'!$M$90</definedName>
    <definedName name="QB_FORMULA_9" localSheetId="2" hidden="1">'MAY 2026 YTD I&amp;E'!$L$84,'MAY 2026 YTD I&amp;E'!$M$84,'MAY 2026 YTD I&amp;E'!$L$85,'MAY 2026 YTD I&amp;E'!$M$85,'MAY 2026 YTD I&amp;E'!$J$86,'MAY 2026 YTD I&amp;E'!$K$86,'MAY 2026 YTD I&amp;E'!$L$86,'MAY 2026 YTD I&amp;E'!$M$86,'MAY 2026 YTD I&amp;E'!$L$88,'MAY 2026 YTD I&amp;E'!$M$88,'MAY 2026 YTD I&amp;E'!$L$89,'MAY 2026 YTD I&amp;E'!$M$89,'MAY 2026 YTD I&amp;E'!$L$90,'MAY 2026 YTD I&amp;E'!$M$90,'MAY 2026 YTD I&amp;E'!$L$91,'MAY 2026 YTD I&amp;E'!$M$91</definedName>
    <definedName name="QB_ROW_1" localSheetId="0" hidden="1">'MAY 2026 Balance Sheet'!$A$2</definedName>
    <definedName name="QB_ROW_10031" localSheetId="0" hidden="1">'MAY 2026 Balance Sheet'!$D$42</definedName>
    <definedName name="QB_ROW_1011" localSheetId="0" hidden="1">'MAY 2026 Balance Sheet'!$B$3</definedName>
    <definedName name="QB_ROW_10331" localSheetId="0" hidden="1">'MAY 2026 Balance Sheet'!$D$44</definedName>
    <definedName name="QB_ROW_105250" localSheetId="5" hidden="1">'MAY 2026 BVA'!$F$199</definedName>
    <definedName name="QB_ROW_105250" localSheetId="1" hidden="1">'MAY 2026 MTD I&amp;E'!$F$193</definedName>
    <definedName name="QB_ROW_105250" localSheetId="2" hidden="1">'MAY 2026 YTD I&amp;E'!$F$198</definedName>
    <definedName name="QB_ROW_106250" localSheetId="5" hidden="1">'MAY 2026 BVA'!$F$225</definedName>
    <definedName name="QB_ROW_106250" localSheetId="1" hidden="1">'MAY 2026 MTD I&amp;E'!$F$218</definedName>
    <definedName name="QB_ROW_106250" localSheetId="2" hidden="1">'MAY 2026 YTD I&amp;E'!$F$224</definedName>
    <definedName name="QB_ROW_107050" localSheetId="5" hidden="1">'MAY 2026 BVA'!$F$226</definedName>
    <definedName name="QB_ROW_107050" localSheetId="1" hidden="1">'MAY 2026 MTD I&amp;E'!$F$219</definedName>
    <definedName name="QB_ROW_107050" localSheetId="2" hidden="1">'MAY 2026 YTD I&amp;E'!$F$225</definedName>
    <definedName name="QB_ROW_107350" localSheetId="5" hidden="1">'MAY 2026 BVA'!$F$228</definedName>
    <definedName name="QB_ROW_107350" localSheetId="1" hidden="1">'MAY 2026 MTD I&amp;E'!$F$221</definedName>
    <definedName name="QB_ROW_107350" localSheetId="2" hidden="1">'MAY 2026 YTD I&amp;E'!$F$227</definedName>
    <definedName name="QB_ROW_108260" localSheetId="5" hidden="1">'MAY 2026 BVA'!$G$167</definedName>
    <definedName name="QB_ROW_108260" localSheetId="1" hidden="1">'MAY 2026 MTD I&amp;E'!$G$161</definedName>
    <definedName name="QB_ROW_108260" localSheetId="2" hidden="1">'MAY 2026 YTD I&amp;E'!$G$166</definedName>
    <definedName name="QB_ROW_11031" localSheetId="0" hidden="1">'MAY 2026 Balance Sheet'!$D$45</definedName>
    <definedName name="QB_ROW_11050" localSheetId="0" hidden="1">'MAY 2026 Balance Sheet'!$F$64</definedName>
    <definedName name="QB_ROW_112250" localSheetId="5" hidden="1">'MAY 2026 BVA'!$F$149</definedName>
    <definedName name="QB_ROW_112250" localSheetId="1" hidden="1">'MAY 2026 MTD I&amp;E'!$F$145</definedName>
    <definedName name="QB_ROW_112250" localSheetId="2" hidden="1">'MAY 2026 YTD I&amp;E'!$F$148</definedName>
    <definedName name="QB_ROW_113240" localSheetId="5" hidden="1">'MAY 2026 BVA'!$E$8</definedName>
    <definedName name="QB_ROW_113240" localSheetId="1" hidden="1">'MAY 2026 MTD I&amp;E'!$E$8</definedName>
    <definedName name="QB_ROW_113240" localSheetId="2" hidden="1">'MAY 2026 YTD I&amp;E'!$E$8</definedName>
    <definedName name="QB_ROW_11331" localSheetId="0" hidden="1">'MAY 2026 Balance Sheet'!$D$48</definedName>
    <definedName name="QB_ROW_11350" localSheetId="0" hidden="1">'MAY 2026 Balance Sheet'!$F$67</definedName>
    <definedName name="QB_ROW_114030" localSheetId="5" hidden="1">'MAY 2026 BVA'!$D$239</definedName>
    <definedName name="QB_ROW_114030" localSheetId="2" hidden="1">'MAY 2026 YTD I&amp;E'!$D$238</definedName>
    <definedName name="QB_ROW_114330" localSheetId="5" hidden="1">'MAY 2026 BVA'!$D$241</definedName>
    <definedName name="QB_ROW_114330" localSheetId="2" hidden="1">'MAY 2026 YTD I&amp;E'!$D$240</definedName>
    <definedName name="QB_ROW_117220" localSheetId="0" hidden="1">'MAY 2026 Balance Sheet'!$C$28</definedName>
    <definedName name="QB_ROW_118220" localSheetId="0" hidden="1">'MAY 2026 Balance Sheet'!$C$34</definedName>
    <definedName name="QB_ROW_12031" localSheetId="0" hidden="1">'MAY 2026 Balance Sheet'!$D$49</definedName>
    <definedName name="QB_ROW_1220" localSheetId="0" hidden="1">'MAY 2026 Balance Sheet'!$C$92</definedName>
    <definedName name="QB_ROW_12260" localSheetId="0" hidden="1">'MAY 2026 Balance Sheet'!$G$65</definedName>
    <definedName name="QB_ROW_12331" localSheetId="0" hidden="1">'MAY 2026 Balance Sheet'!$D$76</definedName>
    <definedName name="QB_ROW_125260" localSheetId="5" hidden="1">'MAY 2026 BVA'!$G$183</definedName>
    <definedName name="QB_ROW_125260" localSheetId="1" hidden="1">'MAY 2026 MTD I&amp;E'!$G$177</definedName>
    <definedName name="QB_ROW_125260" localSheetId="2" hidden="1">'MAY 2026 YTD I&amp;E'!$G$182</definedName>
    <definedName name="QB_ROW_127220" localSheetId="0" hidden="1">'MAY 2026 Balance Sheet'!$C$36</definedName>
    <definedName name="QB_ROW_128260" localSheetId="5" hidden="1">'MAY 2026 BVA'!$G$191</definedName>
    <definedName name="QB_ROW_128260" localSheetId="1" hidden="1">'MAY 2026 MTD I&amp;E'!$G$185</definedName>
    <definedName name="QB_ROW_128260" localSheetId="2" hidden="1">'MAY 2026 YTD I&amp;E'!$G$190</definedName>
    <definedName name="QB_ROW_129220" localSheetId="0" hidden="1">'MAY 2026 Balance Sheet'!$C$93</definedName>
    <definedName name="QB_ROW_130040" localSheetId="5" hidden="1">'MAY 2026 BVA'!$E$43</definedName>
    <definedName name="QB_ROW_130040" localSheetId="1" hidden="1">'MAY 2026 MTD I&amp;E'!$E$43</definedName>
    <definedName name="QB_ROW_130040" localSheetId="2" hidden="1">'MAY 2026 YTD I&amp;E'!$E$43</definedName>
    <definedName name="QB_ROW_13021" localSheetId="0" hidden="1">'MAY 2026 Balance Sheet'!$C$78</definedName>
    <definedName name="QB_ROW_130340" localSheetId="5" hidden="1">'MAY 2026 BVA'!$E$141</definedName>
    <definedName name="QB_ROW_130340" localSheetId="1" hidden="1">'MAY 2026 MTD I&amp;E'!$E$138</definedName>
    <definedName name="QB_ROW_130340" localSheetId="2" hidden="1">'MAY 2026 YTD I&amp;E'!$E$140</definedName>
    <definedName name="QB_ROW_131050" localSheetId="5" hidden="1">'MAY 2026 BVA'!$F$109</definedName>
    <definedName name="QB_ROW_131050" localSheetId="1" hidden="1">'MAY 2026 MTD I&amp;E'!$F$106</definedName>
    <definedName name="QB_ROW_131050" localSheetId="2" hidden="1">'MAY 2026 YTD I&amp;E'!$F$108</definedName>
    <definedName name="QB_ROW_1311" localSheetId="0" hidden="1">'MAY 2026 Balance Sheet'!$B$26</definedName>
    <definedName name="QB_ROW_131350" localSheetId="5" hidden="1">'MAY 2026 BVA'!$F$140</definedName>
    <definedName name="QB_ROW_131350" localSheetId="1" hidden="1">'MAY 2026 MTD I&amp;E'!$F$137</definedName>
    <definedName name="QB_ROW_131350" localSheetId="2" hidden="1">'MAY 2026 YTD I&amp;E'!$F$139</definedName>
    <definedName name="QB_ROW_132040" localSheetId="5" hidden="1">'MAY 2026 BVA'!$E$142</definedName>
    <definedName name="QB_ROW_132040" localSheetId="1" hidden="1">'MAY 2026 MTD I&amp;E'!$E$139</definedName>
    <definedName name="QB_ROW_132040" localSheetId="2" hidden="1">'MAY 2026 YTD I&amp;E'!$E$141</definedName>
    <definedName name="QB_ROW_132340" localSheetId="5" hidden="1">'MAY 2026 BVA'!$E$146</definedName>
    <definedName name="QB_ROW_132340" localSheetId="1" hidden="1">'MAY 2026 MTD I&amp;E'!$E$142</definedName>
    <definedName name="QB_ROW_132340" localSheetId="2" hidden="1">'MAY 2026 YTD I&amp;E'!$E$145</definedName>
    <definedName name="QB_ROW_13260" localSheetId="0" hidden="1">'MAY 2026 Balance Sheet'!$G$66</definedName>
    <definedName name="QB_ROW_133040" localSheetId="5" hidden="1">'MAY 2026 BVA'!$E$147</definedName>
    <definedName name="QB_ROW_133040" localSheetId="1" hidden="1">'MAY 2026 MTD I&amp;E'!$E$143</definedName>
    <definedName name="QB_ROW_133040" localSheetId="2" hidden="1">'MAY 2026 YTD I&amp;E'!$E$146</definedName>
    <definedName name="QB_ROW_13321" localSheetId="0" hidden="1">'MAY 2026 Balance Sheet'!$C$80</definedName>
    <definedName name="QB_ROW_133250" localSheetId="5" hidden="1">'MAY 2026 BVA'!$F$154</definedName>
    <definedName name="QB_ROW_133250" localSheetId="1" hidden="1">'MAY 2026 MTD I&amp;E'!$F$149</definedName>
    <definedName name="QB_ROW_133250" localSheetId="2" hidden="1">'MAY 2026 YTD I&amp;E'!$F$153</definedName>
    <definedName name="QB_ROW_133340" localSheetId="5" hidden="1">'MAY 2026 BVA'!$E$155</definedName>
    <definedName name="QB_ROW_133340" localSheetId="1" hidden="1">'MAY 2026 MTD I&amp;E'!$E$150</definedName>
    <definedName name="QB_ROW_133340" localSheetId="2" hidden="1">'MAY 2026 YTD I&amp;E'!$E$154</definedName>
    <definedName name="QB_ROW_134040" localSheetId="5" hidden="1">'MAY 2026 BVA'!$E$156</definedName>
    <definedName name="QB_ROW_134040" localSheetId="1" hidden="1">'MAY 2026 MTD I&amp;E'!$E$151</definedName>
    <definedName name="QB_ROW_134040" localSheetId="2" hidden="1">'MAY 2026 YTD I&amp;E'!$E$155</definedName>
    <definedName name="QB_ROW_134340" localSheetId="5" hidden="1">'MAY 2026 BVA'!$E$197</definedName>
    <definedName name="QB_ROW_134340" localSheetId="1" hidden="1">'MAY 2026 MTD I&amp;E'!$E$191</definedName>
    <definedName name="QB_ROW_134340" localSheetId="2" hidden="1">'MAY 2026 YTD I&amp;E'!$E$196</definedName>
    <definedName name="QB_ROW_136260" localSheetId="5" hidden="1">'MAY 2026 BVA'!$G$50</definedName>
    <definedName name="QB_ROW_136260" localSheetId="1" hidden="1">'MAY 2026 MTD I&amp;E'!$G$50</definedName>
    <definedName name="QB_ROW_136260" localSheetId="2" hidden="1">'MAY 2026 YTD I&amp;E'!$G$50</definedName>
    <definedName name="QB_ROW_137070" localSheetId="5" hidden="1">'MAY 2026 BVA'!$H$116</definedName>
    <definedName name="QB_ROW_137070" localSheetId="1" hidden="1">'MAY 2026 MTD I&amp;E'!$H$113</definedName>
    <definedName name="QB_ROW_137070" localSheetId="2" hidden="1">'MAY 2026 YTD I&amp;E'!$H$115</definedName>
    <definedName name="QB_ROW_137280" localSheetId="5" hidden="1">'MAY 2026 BVA'!$I$118</definedName>
    <definedName name="QB_ROW_137280" localSheetId="1" hidden="1">'MAY 2026 MTD I&amp;E'!$I$115</definedName>
    <definedName name="QB_ROW_137280" localSheetId="2" hidden="1">'MAY 2026 YTD I&amp;E'!$I$117</definedName>
    <definedName name="QB_ROW_137370" localSheetId="5" hidden="1">'MAY 2026 BVA'!$H$119</definedName>
    <definedName name="QB_ROW_137370" localSheetId="1" hidden="1">'MAY 2026 MTD I&amp;E'!$H$116</definedName>
    <definedName name="QB_ROW_137370" localSheetId="2" hidden="1">'MAY 2026 YTD I&amp;E'!$H$118</definedName>
    <definedName name="QB_ROW_14011" localSheetId="0" hidden="1">'MAY 2026 Balance Sheet'!$B$82</definedName>
    <definedName name="QB_ROW_14250" localSheetId="0" hidden="1">'MAY 2026 Balance Sheet'!$F$69</definedName>
    <definedName name="QB_ROW_14311" localSheetId="0" hidden="1">'MAY 2026 Balance Sheet'!$B$95</definedName>
    <definedName name="QB_ROW_143260" localSheetId="5" hidden="1">'MAY 2026 BVA'!$G$58</definedName>
    <definedName name="QB_ROW_143260" localSheetId="1" hidden="1">'MAY 2026 MTD I&amp;E'!$G$58</definedName>
    <definedName name="QB_ROW_143260" localSheetId="2" hidden="1">'MAY 2026 YTD I&amp;E'!$G$58</definedName>
    <definedName name="QB_ROW_144260" localSheetId="5" hidden="1">'MAY 2026 BVA'!$G$178</definedName>
    <definedName name="QB_ROW_144260" localSheetId="1" hidden="1">'MAY 2026 MTD I&amp;E'!$G$172</definedName>
    <definedName name="QB_ROW_144260" localSheetId="2" hidden="1">'MAY 2026 YTD I&amp;E'!$G$177</definedName>
    <definedName name="QB_ROW_145260" localSheetId="5" hidden="1">'MAY 2026 BVA'!$G$179</definedName>
    <definedName name="QB_ROW_145260" localSheetId="1" hidden="1">'MAY 2026 MTD I&amp;E'!$G$173</definedName>
    <definedName name="QB_ROW_145260" localSheetId="2" hidden="1">'MAY 2026 YTD I&amp;E'!$G$178</definedName>
    <definedName name="QB_ROW_147260" localSheetId="5" hidden="1">'MAY 2026 BVA'!$G$185</definedName>
    <definedName name="QB_ROW_147260" localSheetId="1" hidden="1">'MAY 2026 MTD I&amp;E'!$G$179</definedName>
    <definedName name="QB_ROW_147260" localSheetId="2" hidden="1">'MAY 2026 YTD I&amp;E'!$G$184</definedName>
    <definedName name="QB_ROW_148030" localSheetId="0" hidden="1">'MAY 2026 Balance Sheet'!$D$5</definedName>
    <definedName name="QB_ROW_148330" localSheetId="0" hidden="1">'MAY 2026 Balance Sheet'!$D$14</definedName>
    <definedName name="QB_ROW_149260" localSheetId="5" hidden="1">'MAY 2026 BVA'!$G$188</definedName>
    <definedName name="QB_ROW_149260" localSheetId="1" hidden="1">'MAY 2026 MTD I&amp;E'!$G$182</definedName>
    <definedName name="QB_ROW_149260" localSheetId="2" hidden="1">'MAY 2026 YTD I&amp;E'!$G$187</definedName>
    <definedName name="QB_ROW_15250" localSheetId="0" hidden="1">'MAY 2026 Balance Sheet'!$F$68</definedName>
    <definedName name="QB_ROW_154260" localSheetId="5" hidden="1">'MAY 2026 BVA'!$G$181</definedName>
    <definedName name="QB_ROW_154260" localSheetId="1" hidden="1">'MAY 2026 MTD I&amp;E'!$G$175</definedName>
    <definedName name="QB_ROW_154260" localSheetId="2" hidden="1">'MAY 2026 YTD I&amp;E'!$G$180</definedName>
    <definedName name="QB_ROW_155260" localSheetId="5" hidden="1">'MAY 2026 BVA'!$G$182</definedName>
    <definedName name="QB_ROW_155260" localSheetId="1" hidden="1">'MAY 2026 MTD I&amp;E'!$G$176</definedName>
    <definedName name="QB_ROW_155260" localSheetId="2" hidden="1">'MAY 2026 YTD I&amp;E'!$G$181</definedName>
    <definedName name="QB_ROW_156070" localSheetId="5" hidden="1">'MAY 2026 BVA'!$H$112</definedName>
    <definedName name="QB_ROW_156070" localSheetId="1" hidden="1">'MAY 2026 MTD I&amp;E'!$H$109</definedName>
    <definedName name="QB_ROW_156070" localSheetId="2" hidden="1">'MAY 2026 YTD I&amp;E'!$H$111</definedName>
    <definedName name="QB_ROW_156280" localSheetId="5" hidden="1">'MAY 2026 BVA'!$I$114</definedName>
    <definedName name="QB_ROW_156280" localSheetId="1" hidden="1">'MAY 2026 MTD I&amp;E'!$I$111</definedName>
    <definedName name="QB_ROW_156280" localSheetId="2" hidden="1">'MAY 2026 YTD I&amp;E'!$I$113</definedName>
    <definedName name="QB_ROW_156370" localSheetId="5" hidden="1">'MAY 2026 BVA'!$H$115</definedName>
    <definedName name="QB_ROW_156370" localSheetId="1" hidden="1">'MAY 2026 MTD I&amp;E'!$H$112</definedName>
    <definedName name="QB_ROW_156370" localSheetId="2" hidden="1">'MAY 2026 YTD I&amp;E'!$H$114</definedName>
    <definedName name="QB_ROW_157370" localSheetId="5" hidden="1">'MAY 2026 BVA'!$H$120</definedName>
    <definedName name="QB_ROW_157370" localSheetId="1" hidden="1">'MAY 2026 MTD I&amp;E'!$H$117</definedName>
    <definedName name="QB_ROW_157370" localSheetId="2" hidden="1">'MAY 2026 YTD I&amp;E'!$H$119</definedName>
    <definedName name="QB_ROW_161250" localSheetId="5" hidden="1">'MAY 2026 BVA'!$F$200</definedName>
    <definedName name="QB_ROW_161250" localSheetId="1" hidden="1">'MAY 2026 MTD I&amp;E'!$F$194</definedName>
    <definedName name="QB_ROW_161250" localSheetId="2" hidden="1">'MAY 2026 YTD I&amp;E'!$F$199</definedName>
    <definedName name="QB_ROW_164270" localSheetId="5" hidden="1">'MAY 2026 BVA'!$H$125</definedName>
    <definedName name="QB_ROW_164270" localSheetId="1" hidden="1">'MAY 2026 MTD I&amp;E'!$H$122</definedName>
    <definedName name="QB_ROW_164270" localSheetId="2" hidden="1">'MAY 2026 YTD I&amp;E'!$H$124</definedName>
    <definedName name="QB_ROW_165270" localSheetId="5" hidden="1">'MAY 2026 BVA'!$H$83</definedName>
    <definedName name="QB_ROW_165270" localSheetId="1" hidden="1">'MAY 2026 MTD I&amp;E'!$H$82</definedName>
    <definedName name="QB_ROW_165270" localSheetId="2" hidden="1">'MAY 2026 YTD I&amp;E'!$H$83</definedName>
    <definedName name="QB_ROW_167280" localSheetId="5" hidden="1">'MAY 2026 BVA'!$I$133</definedName>
    <definedName name="QB_ROW_167280" localSheetId="1" hidden="1">'MAY 2026 MTD I&amp;E'!$I$130</definedName>
    <definedName name="QB_ROW_167280" localSheetId="2" hidden="1">'MAY 2026 YTD I&amp;E'!$I$132</definedName>
    <definedName name="QB_ROW_169240" localSheetId="0" hidden="1">'MAY 2026 Balance Sheet'!$E$43</definedName>
    <definedName name="QB_ROW_17221" localSheetId="0" hidden="1">'MAY 2026 Balance Sheet'!$C$94</definedName>
    <definedName name="QB_ROW_17250" localSheetId="0" hidden="1">'MAY 2026 Balance Sheet'!$F$59</definedName>
    <definedName name="QB_ROW_174230" localSheetId="0" hidden="1">'MAY 2026 Balance Sheet'!$D$89</definedName>
    <definedName name="QB_ROW_177260" localSheetId="5" hidden="1">'MAY 2026 BVA'!$G$55</definedName>
    <definedName name="QB_ROW_177260" localSheetId="1" hidden="1">'MAY 2026 MTD I&amp;E'!$G$55</definedName>
    <definedName name="QB_ROW_177260" localSheetId="2" hidden="1">'MAY 2026 YTD I&amp;E'!$G$55</definedName>
    <definedName name="QB_ROW_178260" localSheetId="5" hidden="1">'MAY 2026 BVA'!$G$51</definedName>
    <definedName name="QB_ROW_178260" localSheetId="1" hidden="1">'MAY 2026 MTD I&amp;E'!$G$51</definedName>
    <definedName name="QB_ROW_178260" localSheetId="2" hidden="1">'MAY 2026 YTD I&amp;E'!$G$51</definedName>
    <definedName name="QB_ROW_18220" localSheetId="0" hidden="1">'MAY 2026 Balance Sheet'!$C$33</definedName>
    <definedName name="QB_ROW_18301" localSheetId="5" hidden="1">'MAY 2026 BVA'!$A$283</definedName>
    <definedName name="QB_ROW_18301" localSheetId="1" hidden="1">'MAY 2026 MTD I&amp;E'!$A$259</definedName>
    <definedName name="QB_ROW_18301" localSheetId="2" hidden="1">'MAY 2026 YTD I&amp;E'!$A$282</definedName>
    <definedName name="QB_ROW_185270" localSheetId="5" hidden="1">'MAY 2026 BVA'!$H$126</definedName>
    <definedName name="QB_ROW_185270" localSheetId="1" hidden="1">'MAY 2026 MTD I&amp;E'!$H$123</definedName>
    <definedName name="QB_ROW_185270" localSheetId="2" hidden="1">'MAY 2026 YTD I&amp;E'!$H$125</definedName>
    <definedName name="QB_ROW_187020" localSheetId="0" hidden="1">'MAY 2026 Balance Sheet'!$C$84</definedName>
    <definedName name="QB_ROW_187320" localSheetId="0" hidden="1">'MAY 2026 Balance Sheet'!$C$91</definedName>
    <definedName name="QB_ROW_190040" localSheetId="5" hidden="1">'MAY 2026 BVA'!$E$203</definedName>
    <definedName name="QB_ROW_190040" localSheetId="1" hidden="1">'MAY 2026 MTD I&amp;E'!$E$197</definedName>
    <definedName name="QB_ROW_190040" localSheetId="2" hidden="1">'MAY 2026 YTD I&amp;E'!$E$202</definedName>
    <definedName name="QB_ROW_19011" localSheetId="5" hidden="1">'MAY 2026 BVA'!$B$3</definedName>
    <definedName name="QB_ROW_19011" localSheetId="1" hidden="1">'MAY 2026 MTD I&amp;E'!$B$3</definedName>
    <definedName name="QB_ROW_19011" localSheetId="2" hidden="1">'MAY 2026 YTD I&amp;E'!$B$3</definedName>
    <definedName name="QB_ROW_190340" localSheetId="5" hidden="1">'MAY 2026 BVA'!$E$218</definedName>
    <definedName name="QB_ROW_190340" localSheetId="1" hidden="1">'MAY 2026 MTD I&amp;E'!$E$211</definedName>
    <definedName name="QB_ROW_190340" localSheetId="2" hidden="1">'MAY 2026 YTD I&amp;E'!$E$217</definedName>
    <definedName name="QB_ROW_192250" localSheetId="5" hidden="1">'MAY 2026 BVA'!$F$212</definedName>
    <definedName name="QB_ROW_192250" localSheetId="2" hidden="1">'MAY 2026 YTD I&amp;E'!$F$211</definedName>
    <definedName name="QB_ROW_19311" localSheetId="5" hidden="1">'MAY 2026 BVA'!$B$232</definedName>
    <definedName name="QB_ROW_19311" localSheetId="1" hidden="1">'MAY 2026 MTD I&amp;E'!$B$225</definedName>
    <definedName name="QB_ROW_19311" localSheetId="2" hidden="1">'MAY 2026 YTD I&amp;E'!$B$231</definedName>
    <definedName name="QB_ROW_193220" localSheetId="0" hidden="1">'MAY 2026 Balance Sheet'!$C$83</definedName>
    <definedName name="QB_ROW_19350" localSheetId="5" hidden="1">'MAY 2026 BVA'!$F$48</definedName>
    <definedName name="QB_ROW_19350" localSheetId="1" hidden="1">'MAY 2026 MTD I&amp;E'!$F$48</definedName>
    <definedName name="QB_ROW_19350" localSheetId="2" hidden="1">'MAY 2026 YTD I&amp;E'!$F$48</definedName>
    <definedName name="QB_ROW_198070" localSheetId="5" hidden="1">'MAY 2026 BVA'!$H$74</definedName>
    <definedName name="QB_ROW_198070" localSheetId="1" hidden="1">'MAY 2026 MTD I&amp;E'!$H$73</definedName>
    <definedName name="QB_ROW_198070" localSheetId="2" hidden="1">'MAY 2026 YTD I&amp;E'!$H$74</definedName>
    <definedName name="QB_ROW_198370" localSheetId="5" hidden="1">'MAY 2026 BVA'!$H$79</definedName>
    <definedName name="QB_ROW_198370" localSheetId="1" hidden="1">'MAY 2026 MTD I&amp;E'!$H$78</definedName>
    <definedName name="QB_ROW_198370" localSheetId="2" hidden="1">'MAY 2026 YTD I&amp;E'!$H$79</definedName>
    <definedName name="QB_ROW_199250" localSheetId="5" hidden="1">'MAY 2026 BVA'!$F$211</definedName>
    <definedName name="QB_ROW_199250" localSheetId="1" hidden="1">'MAY 2026 MTD I&amp;E'!$F$205</definedName>
    <definedName name="QB_ROW_199250" localSheetId="2" hidden="1">'MAY 2026 YTD I&amp;E'!$F$210</definedName>
    <definedName name="QB_ROW_200270" localSheetId="5" hidden="1">'MAY 2026 BVA'!$H$136</definedName>
    <definedName name="QB_ROW_200270" localSheetId="1" hidden="1">'MAY 2026 MTD I&amp;E'!$H$133</definedName>
    <definedName name="QB_ROW_200270" localSheetId="2" hidden="1">'MAY 2026 YTD I&amp;E'!$H$135</definedName>
    <definedName name="QB_ROW_20031" localSheetId="5" hidden="1">'MAY 2026 BVA'!$D$4</definedName>
    <definedName name="QB_ROW_20031" localSheetId="1" hidden="1">'MAY 2026 MTD I&amp;E'!$D$4</definedName>
    <definedName name="QB_ROW_20031" localSheetId="2" hidden="1">'MAY 2026 YTD I&amp;E'!$D$4</definedName>
    <definedName name="QB_ROW_2021" localSheetId="0" hidden="1">'MAY 2026 Balance Sheet'!$C$4</definedName>
    <definedName name="QB_ROW_202240" localSheetId="5" hidden="1">'MAY 2026 BVA'!$E$230</definedName>
    <definedName name="QB_ROW_202240" localSheetId="1" hidden="1">'MAY 2026 MTD I&amp;E'!$E$223</definedName>
    <definedName name="QB_ROW_202240" localSheetId="2" hidden="1">'MAY 2026 YTD I&amp;E'!$E$229</definedName>
    <definedName name="QB_ROW_20331" localSheetId="5" hidden="1">'MAY 2026 BVA'!$D$32</definedName>
    <definedName name="QB_ROW_20331" localSheetId="1" hidden="1">'MAY 2026 MTD I&amp;E'!$D$32</definedName>
    <definedName name="QB_ROW_20331" localSheetId="2" hidden="1">'MAY 2026 YTD I&amp;E'!$D$32</definedName>
    <definedName name="QB_ROW_206280" localSheetId="5" hidden="1">'MAY 2026 BVA'!$I$77</definedName>
    <definedName name="QB_ROW_206280" localSheetId="1" hidden="1">'MAY 2026 MTD I&amp;E'!$I$76</definedName>
    <definedName name="QB_ROW_206280" localSheetId="2" hidden="1">'MAY 2026 YTD I&amp;E'!$I$77</definedName>
    <definedName name="QB_ROW_207050" localSheetId="5" hidden="1">'MAY 2026 BVA'!$F$205</definedName>
    <definedName name="QB_ROW_207050" localSheetId="1" hidden="1">'MAY 2026 MTD I&amp;E'!$F$199</definedName>
    <definedName name="QB_ROW_207050" localSheetId="2" hidden="1">'MAY 2026 YTD I&amp;E'!$F$204</definedName>
    <definedName name="QB_ROW_207260" localSheetId="5" hidden="1">'MAY 2026 BVA'!$G$209</definedName>
    <definedName name="QB_ROW_207260" localSheetId="1" hidden="1">'MAY 2026 MTD I&amp;E'!$G$203</definedName>
    <definedName name="QB_ROW_207260" localSheetId="2" hidden="1">'MAY 2026 YTD I&amp;E'!$G$208</definedName>
    <definedName name="QB_ROW_207350" localSheetId="5" hidden="1">'MAY 2026 BVA'!$F$210</definedName>
    <definedName name="QB_ROW_207350" localSheetId="1" hidden="1">'MAY 2026 MTD I&amp;E'!$F$204</definedName>
    <definedName name="QB_ROW_207350" localSheetId="2" hidden="1">'MAY 2026 YTD I&amp;E'!$F$209</definedName>
    <definedName name="QB_ROW_208250" localSheetId="5" hidden="1">'MAY 2026 BVA'!$F$204</definedName>
    <definedName name="QB_ROW_208250" localSheetId="1" hidden="1">'MAY 2026 MTD I&amp;E'!$F$198</definedName>
    <definedName name="QB_ROW_208250" localSheetId="2" hidden="1">'MAY 2026 YTD I&amp;E'!$F$203</definedName>
    <definedName name="QB_ROW_210040" localSheetId="5" hidden="1">'MAY 2026 BVA'!$E$198</definedName>
    <definedName name="QB_ROW_210040" localSheetId="1" hidden="1">'MAY 2026 MTD I&amp;E'!$E$192</definedName>
    <definedName name="QB_ROW_210040" localSheetId="2" hidden="1">'MAY 2026 YTD I&amp;E'!$E$197</definedName>
    <definedName name="QB_ROW_210250" localSheetId="5" hidden="1">'MAY 2026 BVA'!$F$201</definedName>
    <definedName name="QB_ROW_210250" localSheetId="1" hidden="1">'MAY 2026 MTD I&amp;E'!$F$195</definedName>
    <definedName name="QB_ROW_210250" localSheetId="2" hidden="1">'MAY 2026 YTD I&amp;E'!$F$200</definedName>
    <definedName name="QB_ROW_21031" localSheetId="5" hidden="1">'MAY 2026 BVA'!$D$34</definedName>
    <definedName name="QB_ROW_21031" localSheetId="1" hidden="1">'MAY 2026 MTD I&amp;E'!$D$34</definedName>
    <definedName name="QB_ROW_21031" localSheetId="2" hidden="1">'MAY 2026 YTD I&amp;E'!$D$34</definedName>
    <definedName name="QB_ROW_210340" localSheetId="5" hidden="1">'MAY 2026 BVA'!$E$202</definedName>
    <definedName name="QB_ROW_210340" localSheetId="1" hidden="1">'MAY 2026 MTD I&amp;E'!$E$196</definedName>
    <definedName name="QB_ROW_210340" localSheetId="2" hidden="1">'MAY 2026 YTD I&amp;E'!$E$201</definedName>
    <definedName name="QB_ROW_212250" localSheetId="5" hidden="1">'MAY 2026 BVA'!$F$22</definedName>
    <definedName name="QB_ROW_212250" localSheetId="1" hidden="1">'MAY 2026 MTD I&amp;E'!$F$22</definedName>
    <definedName name="QB_ROW_212250" localSheetId="2" hidden="1">'MAY 2026 YTD I&amp;E'!$F$22</definedName>
    <definedName name="QB_ROW_21331" localSheetId="5" hidden="1">'MAY 2026 BVA'!$D$231</definedName>
    <definedName name="QB_ROW_21331" localSheetId="1" hidden="1">'MAY 2026 MTD I&amp;E'!$D$224</definedName>
    <definedName name="QB_ROW_21331" localSheetId="2" hidden="1">'MAY 2026 YTD I&amp;E'!$D$230</definedName>
    <definedName name="QB_ROW_214260" localSheetId="5" hidden="1">'MAY 2026 BVA'!$G$170</definedName>
    <definedName name="QB_ROW_214260" localSheetId="1" hidden="1">'MAY 2026 MTD I&amp;E'!$G$164</definedName>
    <definedName name="QB_ROW_214260" localSheetId="2" hidden="1">'MAY 2026 YTD I&amp;E'!$G$169</definedName>
    <definedName name="QB_ROW_215260" localSheetId="5" hidden="1">'MAY 2026 BVA'!$G$171</definedName>
    <definedName name="QB_ROW_215260" localSheetId="1" hidden="1">'MAY 2026 MTD I&amp;E'!$G$165</definedName>
    <definedName name="QB_ROW_215260" localSheetId="2" hidden="1">'MAY 2026 YTD I&amp;E'!$G$170</definedName>
    <definedName name="QB_ROW_217280" localSheetId="5" hidden="1">'MAY 2026 BVA'!$I$78</definedName>
    <definedName name="QB_ROW_217280" localSheetId="1" hidden="1">'MAY 2026 MTD I&amp;E'!$I$77</definedName>
    <definedName name="QB_ROW_217280" localSheetId="2" hidden="1">'MAY 2026 YTD I&amp;E'!$I$78</definedName>
    <definedName name="QB_ROW_218280" localSheetId="5" hidden="1">'MAY 2026 BVA'!$I$76</definedName>
    <definedName name="QB_ROW_218280" localSheetId="1" hidden="1">'MAY 2026 MTD I&amp;E'!$I$75</definedName>
    <definedName name="QB_ROW_218280" localSheetId="2" hidden="1">'MAY 2026 YTD I&amp;E'!$I$76</definedName>
    <definedName name="QB_ROW_22011" localSheetId="5" hidden="1">'MAY 2026 BVA'!$B$233</definedName>
    <definedName name="QB_ROW_22011" localSheetId="1" hidden="1">'MAY 2026 MTD I&amp;E'!$B$226</definedName>
    <definedName name="QB_ROW_22011" localSheetId="2" hidden="1">'MAY 2026 YTD I&amp;E'!$B$232</definedName>
    <definedName name="QB_ROW_220270" localSheetId="5" hidden="1">'MAY 2026 BVA'!$H$127</definedName>
    <definedName name="QB_ROW_220270" localSheetId="1" hidden="1">'MAY 2026 MTD I&amp;E'!$H$124</definedName>
    <definedName name="QB_ROW_220270" localSheetId="2" hidden="1">'MAY 2026 YTD I&amp;E'!$H$126</definedName>
    <definedName name="QB_ROW_221270" localSheetId="5" hidden="1">'MAY 2026 BVA'!$H$123</definedName>
    <definedName name="QB_ROW_221270" localSheetId="1" hidden="1">'MAY 2026 MTD I&amp;E'!$H$120</definedName>
    <definedName name="QB_ROW_221270" localSheetId="2" hidden="1">'MAY 2026 YTD I&amp;E'!$H$122</definedName>
    <definedName name="QB_ROW_222250" localSheetId="5" hidden="1">'MAY 2026 BVA'!$F$23</definedName>
    <definedName name="QB_ROW_222250" localSheetId="1" hidden="1">'MAY 2026 MTD I&amp;E'!$F$23</definedName>
    <definedName name="QB_ROW_222250" localSheetId="2" hidden="1">'MAY 2026 YTD I&amp;E'!$F$23</definedName>
    <definedName name="QB_ROW_22311" localSheetId="5" hidden="1">'MAY 2026 BVA'!$B$282</definedName>
    <definedName name="QB_ROW_22311" localSheetId="1" hidden="1">'MAY 2026 MTD I&amp;E'!$B$258</definedName>
    <definedName name="QB_ROW_22311" localSheetId="2" hidden="1">'MAY 2026 YTD I&amp;E'!$B$281</definedName>
    <definedName name="QB_ROW_223250" localSheetId="5" hidden="1">'MAY 2026 BVA'!$F$144</definedName>
    <definedName name="QB_ROW_223250" localSheetId="2" hidden="1">'MAY 2026 YTD I&amp;E'!$F$143</definedName>
    <definedName name="QB_ROW_2240" localSheetId="0" hidden="1">'MAY 2026 Balance Sheet'!$E$12</definedName>
    <definedName name="QB_ROW_226260" localSheetId="5" hidden="1">'MAY 2026 BVA'!$G$184</definedName>
    <definedName name="QB_ROW_226260" localSheetId="1" hidden="1">'MAY 2026 MTD I&amp;E'!$G$178</definedName>
    <definedName name="QB_ROW_226260" localSheetId="2" hidden="1">'MAY 2026 YTD I&amp;E'!$G$183</definedName>
    <definedName name="QB_ROW_227250" localSheetId="5" hidden="1">'MAY 2026 BVA'!$F$152</definedName>
    <definedName name="QB_ROW_227250" localSheetId="1" hidden="1">'MAY 2026 MTD I&amp;E'!$F$148</definedName>
    <definedName name="QB_ROW_227250" localSheetId="2" hidden="1">'MAY 2026 YTD I&amp;E'!$F$151</definedName>
    <definedName name="QB_ROW_23021" localSheetId="5" hidden="1">'MAY 2026 BVA'!$C$234</definedName>
    <definedName name="QB_ROW_23021" localSheetId="1" hidden="1">'MAY 2026 MTD I&amp;E'!$C$227</definedName>
    <definedName name="QB_ROW_23021" localSheetId="2" hidden="1">'MAY 2026 YTD I&amp;E'!$C$233</definedName>
    <definedName name="QB_ROW_2321" localSheetId="0" hidden="1">'MAY 2026 Balance Sheet'!$C$15</definedName>
    <definedName name="QB_ROW_23250" localSheetId="5" hidden="1">'MAY 2026 BVA'!$F$18</definedName>
    <definedName name="QB_ROW_23250" localSheetId="1" hidden="1">'MAY 2026 MTD I&amp;E'!$F$18</definedName>
    <definedName name="QB_ROW_23250" localSheetId="2" hidden="1">'MAY 2026 YTD I&amp;E'!$F$18</definedName>
    <definedName name="QB_ROW_23321" localSheetId="5" hidden="1">'MAY 2026 BVA'!$C$261</definedName>
    <definedName name="QB_ROW_23321" localSheetId="1" hidden="1">'MAY 2026 MTD I&amp;E'!$C$242</definedName>
    <definedName name="QB_ROW_23321" localSheetId="2" hidden="1">'MAY 2026 YTD I&amp;E'!$C$260</definedName>
    <definedName name="QB_ROW_237230" localSheetId="0" hidden="1">'MAY 2026 Balance Sheet'!$D$19</definedName>
    <definedName name="QB_ROW_24021" localSheetId="5" hidden="1">'MAY 2026 BVA'!$C$262</definedName>
    <definedName name="QB_ROW_24021" localSheetId="1" hidden="1">'MAY 2026 MTD I&amp;E'!$C$243</definedName>
    <definedName name="QB_ROW_24021" localSheetId="2" hidden="1">'MAY 2026 YTD I&amp;E'!$C$261</definedName>
    <definedName name="QB_ROW_24250" localSheetId="5" hidden="1">'MAY 2026 BVA'!$F$19</definedName>
    <definedName name="QB_ROW_24250" localSheetId="1" hidden="1">'MAY 2026 MTD I&amp;E'!$F$19</definedName>
    <definedName name="QB_ROW_24250" localSheetId="2" hidden="1">'MAY 2026 YTD I&amp;E'!$F$19</definedName>
    <definedName name="QB_ROW_24321" localSheetId="5" hidden="1">'MAY 2026 BVA'!$C$281</definedName>
    <definedName name="QB_ROW_24321" localSheetId="1" hidden="1">'MAY 2026 MTD I&amp;E'!$C$257</definedName>
    <definedName name="QB_ROW_24321" localSheetId="2" hidden="1">'MAY 2026 YTD I&amp;E'!$C$280</definedName>
    <definedName name="QB_ROW_243240" localSheetId="0" hidden="1">'MAY 2026 Balance Sheet'!$E$51</definedName>
    <definedName name="QB_ROW_244230" localSheetId="0" hidden="1">'MAY 2026 Balance Sheet'!$D$90</definedName>
    <definedName name="QB_ROW_25050" localSheetId="5" hidden="1">'MAY 2026 BVA'!$F$61</definedName>
    <definedName name="QB_ROW_25050" localSheetId="1" hidden="1">'MAY 2026 MTD I&amp;E'!$F$60</definedName>
    <definedName name="QB_ROW_25050" localSheetId="2" hidden="1">'MAY 2026 YTD I&amp;E'!$F$61</definedName>
    <definedName name="QB_ROW_251220" localSheetId="0" hidden="1">'MAY 2026 Balance Sheet'!$C$29</definedName>
    <definedName name="QB_ROW_252230" localSheetId="0" hidden="1">'MAY 2026 Balance Sheet'!$D$22</definedName>
    <definedName name="QB_ROW_25260" localSheetId="5" hidden="1">'MAY 2026 BVA'!$G$67</definedName>
    <definedName name="QB_ROW_25260" localSheetId="1" hidden="1">'MAY 2026 MTD I&amp;E'!$G$66</definedName>
    <definedName name="QB_ROW_25260" localSheetId="2" hidden="1">'MAY 2026 YTD I&amp;E'!$G$67</definedName>
    <definedName name="QB_ROW_253230" localSheetId="0" hidden="1">'MAY 2026 Balance Sheet'!$D$23</definedName>
    <definedName name="QB_ROW_25350" localSheetId="5" hidden="1">'MAY 2026 BVA'!$F$68</definedName>
    <definedName name="QB_ROW_25350" localSheetId="1" hidden="1">'MAY 2026 MTD I&amp;E'!$F$67</definedName>
    <definedName name="QB_ROW_25350" localSheetId="2" hidden="1">'MAY 2026 YTD I&amp;E'!$F$68</definedName>
    <definedName name="QB_ROW_259270" localSheetId="5" hidden="1">'MAY 2026 BVA'!$H$84</definedName>
    <definedName name="QB_ROW_259270" localSheetId="1" hidden="1">'MAY 2026 MTD I&amp;E'!$H$83</definedName>
    <definedName name="QB_ROW_259270" localSheetId="2" hidden="1">'MAY 2026 YTD I&amp;E'!$H$84</definedName>
    <definedName name="QB_ROW_260270" localSheetId="5" hidden="1">'MAY 2026 BVA'!$H$85</definedName>
    <definedName name="QB_ROW_260270" localSheetId="1" hidden="1">'MAY 2026 MTD I&amp;E'!$H$84</definedName>
    <definedName name="QB_ROW_260270" localSheetId="2" hidden="1">'MAY 2026 YTD I&amp;E'!$H$85</definedName>
    <definedName name="QB_ROW_261260" localSheetId="5" hidden="1">'MAY 2026 BVA'!$G$227</definedName>
    <definedName name="QB_ROW_261260" localSheetId="1" hidden="1">'MAY 2026 MTD I&amp;E'!$G$220</definedName>
    <definedName name="QB_ROW_261260" localSheetId="2" hidden="1">'MAY 2026 YTD I&amp;E'!$G$226</definedName>
    <definedName name="QB_ROW_264260" localSheetId="5" hidden="1">'MAY 2026 BVA'!$G$206</definedName>
    <definedName name="QB_ROW_264260" localSheetId="1" hidden="1">'MAY 2026 MTD I&amp;E'!$G$200</definedName>
    <definedName name="QB_ROW_264260" localSheetId="2" hidden="1">'MAY 2026 YTD I&amp;E'!$G$205</definedName>
    <definedName name="QB_ROW_270220" localSheetId="0" hidden="1">'MAY 2026 Balance Sheet'!$C$31</definedName>
    <definedName name="QB_ROW_27050" localSheetId="5" hidden="1">'MAY 2026 BVA'!$F$54</definedName>
    <definedName name="QB_ROW_27050" localSheetId="1" hidden="1">'MAY 2026 MTD I&amp;E'!$F$54</definedName>
    <definedName name="QB_ROW_27050" localSheetId="2" hidden="1">'MAY 2026 YTD I&amp;E'!$F$54</definedName>
    <definedName name="QB_ROW_272220" localSheetId="0" hidden="1">'MAY 2026 Balance Sheet'!$C$35</definedName>
    <definedName name="QB_ROW_27260" localSheetId="5" hidden="1">'MAY 2026 BVA'!$G$59</definedName>
    <definedName name="QB_ROW_27260" localSheetId="2" hidden="1">'MAY 2026 YTD I&amp;E'!$G$59</definedName>
    <definedName name="QB_ROW_27350" localSheetId="5" hidden="1">'MAY 2026 BVA'!$F$60</definedName>
    <definedName name="QB_ROW_27350" localSheetId="1" hidden="1">'MAY 2026 MTD I&amp;E'!$F$59</definedName>
    <definedName name="QB_ROW_27350" localSheetId="2" hidden="1">'MAY 2026 YTD I&amp;E'!$F$60</definedName>
    <definedName name="QB_ROW_278270" localSheetId="5" hidden="1">'MAY 2026 BVA'!$H$92</definedName>
    <definedName name="QB_ROW_278270" localSheetId="1" hidden="1">'MAY 2026 MTD I&amp;E'!$H$91</definedName>
    <definedName name="QB_ROW_278270" localSheetId="2" hidden="1">'MAY 2026 YTD I&amp;E'!$H$92</definedName>
    <definedName name="QB_ROW_290220" localSheetId="0" hidden="1">'MAY 2026 Balance Sheet'!$C$30</definedName>
    <definedName name="QB_ROW_293230" localSheetId="0" hidden="1">'MAY 2026 Balance Sheet'!$D$87</definedName>
    <definedName name="QB_ROW_294250" localSheetId="5" hidden="1">'MAY 2026 BVA'!$F$158</definedName>
    <definedName name="QB_ROW_294250" localSheetId="1" hidden="1">'MAY 2026 MTD I&amp;E'!$F$153</definedName>
    <definedName name="QB_ROW_294250" localSheetId="2" hidden="1">'MAY 2026 YTD I&amp;E'!$F$157</definedName>
    <definedName name="QB_ROW_301" localSheetId="0" hidden="1">'MAY 2026 Balance Sheet'!$A$38</definedName>
    <definedName name="QB_ROW_3021" localSheetId="0" hidden="1">'MAY 2026 Balance Sheet'!$C$16</definedName>
    <definedName name="QB_ROW_305250" localSheetId="5" hidden="1">'MAY 2026 BVA'!$F$25</definedName>
    <definedName name="QB_ROW_305250" localSheetId="1" hidden="1">'MAY 2026 MTD I&amp;E'!$F$25</definedName>
    <definedName name="QB_ROW_305250" localSheetId="2" hidden="1">'MAY 2026 YTD I&amp;E'!$F$25</definedName>
    <definedName name="QB_ROW_306260" localSheetId="5" hidden="1">'MAY 2026 BVA'!$G$64</definedName>
    <definedName name="QB_ROW_306260" localSheetId="1" hidden="1">'MAY 2026 MTD I&amp;E'!$G$63</definedName>
    <definedName name="QB_ROW_306260" localSheetId="2" hidden="1">'MAY 2026 YTD I&amp;E'!$G$64</definedName>
    <definedName name="QB_ROW_316230" localSheetId="0" hidden="1">'MAY 2026 Balance Sheet'!$D$86</definedName>
    <definedName name="QB_ROW_319270" localSheetId="5" hidden="1">'MAY 2026 BVA'!$H$80</definedName>
    <definedName name="QB_ROW_319270" localSheetId="1" hidden="1">'MAY 2026 MTD I&amp;E'!$H$79</definedName>
    <definedName name="QB_ROW_319270" localSheetId="2" hidden="1">'MAY 2026 YTD I&amp;E'!$H$80</definedName>
    <definedName name="QB_ROW_321060" localSheetId="5" hidden="1">'MAY 2026 BVA'!$G$87</definedName>
    <definedName name="QB_ROW_321060" localSheetId="1" hidden="1">'MAY 2026 MTD I&amp;E'!$G$86</definedName>
    <definedName name="QB_ROW_321060" localSheetId="2" hidden="1">'MAY 2026 YTD I&amp;E'!$G$87</definedName>
    <definedName name="QB_ROW_321360" localSheetId="5" hidden="1">'MAY 2026 BVA'!$G$94</definedName>
    <definedName name="QB_ROW_321360" localSheetId="1" hidden="1">'MAY 2026 MTD I&amp;E'!$G$93</definedName>
    <definedName name="QB_ROW_321360" localSheetId="2" hidden="1">'MAY 2026 YTD I&amp;E'!$G$94</definedName>
    <definedName name="QB_ROW_322270" localSheetId="5" hidden="1">'MAY 2026 BVA'!$H$90</definedName>
    <definedName name="QB_ROW_322270" localSheetId="1" hidden="1">'MAY 2026 MTD I&amp;E'!$H$89</definedName>
    <definedName name="QB_ROW_322270" localSheetId="2" hidden="1">'MAY 2026 YTD I&amp;E'!$H$90</definedName>
    <definedName name="QB_ROW_323270" localSheetId="5" hidden="1">'MAY 2026 BVA'!$H$91</definedName>
    <definedName name="QB_ROW_323270" localSheetId="1" hidden="1">'MAY 2026 MTD I&amp;E'!$H$90</definedName>
    <definedName name="QB_ROW_323270" localSheetId="2" hidden="1">'MAY 2026 YTD I&amp;E'!$H$91</definedName>
    <definedName name="QB_ROW_324270" localSheetId="5" hidden="1">'MAY 2026 BVA'!$H$89</definedName>
    <definedName name="QB_ROW_324270" localSheetId="1" hidden="1">'MAY 2026 MTD I&amp;E'!$H$88</definedName>
    <definedName name="QB_ROW_324270" localSheetId="2" hidden="1">'MAY 2026 YTD I&amp;E'!$H$89</definedName>
    <definedName name="QB_ROW_325250" localSheetId="0" hidden="1">'MAY 2026 Balance Sheet'!$F$73</definedName>
    <definedName name="QB_ROW_327040" localSheetId="0" hidden="1">'MAY 2026 Balance Sheet'!$E$72</definedName>
    <definedName name="QB_ROW_327250" localSheetId="0" hidden="1">'MAY 2026 Balance Sheet'!$F$74</definedName>
    <definedName name="QB_ROW_327340" localSheetId="0" hidden="1">'MAY 2026 Balance Sheet'!$E$75</definedName>
    <definedName name="QB_ROW_329260" localSheetId="5" hidden="1">'MAY 2026 BVA'!$G$168</definedName>
    <definedName name="QB_ROW_329260" localSheetId="1" hidden="1">'MAY 2026 MTD I&amp;E'!$G$162</definedName>
    <definedName name="QB_ROW_329260" localSheetId="2" hidden="1">'MAY 2026 YTD I&amp;E'!$G$167</definedName>
    <definedName name="QB_ROW_3321" localSheetId="0" hidden="1">'MAY 2026 Balance Sheet'!$C$20</definedName>
    <definedName name="QB_ROW_33250" localSheetId="5" hidden="1">'MAY 2026 BVA'!$F$20</definedName>
    <definedName name="QB_ROW_33250" localSheetId="1" hidden="1">'MAY 2026 MTD I&amp;E'!$F$20</definedName>
    <definedName name="QB_ROW_33250" localSheetId="2" hidden="1">'MAY 2026 YTD I&amp;E'!$F$20</definedName>
    <definedName name="QB_ROW_336230" localSheetId="0" hidden="1">'MAY 2026 Balance Sheet'!$D$88</definedName>
    <definedName name="QB_ROW_339040" localSheetId="0" hidden="1">'MAY 2026 Balance Sheet'!$E$53</definedName>
    <definedName name="QB_ROW_339340" localSheetId="0" hidden="1">'MAY 2026 Balance Sheet'!$E$55</definedName>
    <definedName name="QB_ROW_34050" localSheetId="5" hidden="1">'MAY 2026 BVA'!$F$69</definedName>
    <definedName name="QB_ROW_34050" localSheetId="1" hidden="1">'MAY 2026 MTD I&amp;E'!$F$68</definedName>
    <definedName name="QB_ROW_34050" localSheetId="2" hidden="1">'MAY 2026 YTD I&amp;E'!$F$69</definedName>
    <definedName name="QB_ROW_34350" localSheetId="5" hidden="1">'MAY 2026 BVA'!$F$101</definedName>
    <definedName name="QB_ROW_34350" localSheetId="1" hidden="1">'MAY 2026 MTD I&amp;E'!$F$99</definedName>
    <definedName name="QB_ROW_34350" localSheetId="2" hidden="1">'MAY 2026 YTD I&amp;E'!$F$101</definedName>
    <definedName name="QB_ROW_349240" localSheetId="0" hidden="1">'MAY 2026 Balance Sheet'!$E$52</definedName>
    <definedName name="QB_ROW_353260" localSheetId="5" hidden="1">'MAY 2026 BVA'!$G$193</definedName>
    <definedName name="QB_ROW_353260" localSheetId="1" hidden="1">'MAY 2026 MTD I&amp;E'!$G$187</definedName>
    <definedName name="QB_ROW_353260" localSheetId="2" hidden="1">'MAY 2026 YTD I&amp;E'!$G$192</definedName>
    <definedName name="QB_ROW_354270" localSheetId="5" hidden="1">'MAY 2026 BVA'!$H$93</definedName>
    <definedName name="QB_ROW_354270" localSheetId="1" hidden="1">'MAY 2026 MTD I&amp;E'!$H$92</definedName>
    <definedName name="QB_ROW_354270" localSheetId="2" hidden="1">'MAY 2026 YTD I&amp;E'!$H$93</definedName>
    <definedName name="QB_ROW_355220" localSheetId="0" hidden="1">'MAY 2026 Balance Sheet'!$C$32</definedName>
    <definedName name="QB_ROW_367260" localSheetId="5" hidden="1">'MAY 2026 BVA'!$G$187</definedName>
    <definedName name="QB_ROW_367260" localSheetId="1" hidden="1">'MAY 2026 MTD I&amp;E'!$G$181</definedName>
    <definedName name="QB_ROW_367260" localSheetId="2" hidden="1">'MAY 2026 YTD I&amp;E'!$G$186</definedName>
    <definedName name="QB_ROW_369040" localSheetId="5" hidden="1">'MAY 2026 BVA'!$E$219</definedName>
    <definedName name="QB_ROW_369040" localSheetId="1" hidden="1">'MAY 2026 MTD I&amp;E'!$E$212</definedName>
    <definedName name="QB_ROW_369040" localSheetId="2" hidden="1">'MAY 2026 YTD I&amp;E'!$E$218</definedName>
    <definedName name="QB_ROW_369340" localSheetId="5" hidden="1">'MAY 2026 BVA'!$E$229</definedName>
    <definedName name="QB_ROW_369340" localSheetId="1" hidden="1">'MAY 2026 MTD I&amp;E'!$E$222</definedName>
    <definedName name="QB_ROW_369340" localSheetId="2" hidden="1">'MAY 2026 YTD I&amp;E'!$E$228</definedName>
    <definedName name="QB_ROW_370050" localSheetId="5" hidden="1">'MAY 2026 BVA'!$F$49</definedName>
    <definedName name="QB_ROW_370050" localSheetId="1" hidden="1">'MAY 2026 MTD I&amp;E'!$F$49</definedName>
    <definedName name="QB_ROW_370050" localSheetId="2" hidden="1">'MAY 2026 YTD I&amp;E'!$F$49</definedName>
    <definedName name="QB_ROW_370260" localSheetId="5" hidden="1">'MAY 2026 BVA'!$G$52</definedName>
    <definedName name="QB_ROW_370260" localSheetId="1" hidden="1">'MAY 2026 MTD I&amp;E'!$G$52</definedName>
    <definedName name="QB_ROW_370260" localSheetId="2" hidden="1">'MAY 2026 YTD I&amp;E'!$G$52</definedName>
    <definedName name="QB_ROW_370350" localSheetId="5" hidden="1">'MAY 2026 BVA'!$F$53</definedName>
    <definedName name="QB_ROW_370350" localSheetId="1" hidden="1">'MAY 2026 MTD I&amp;E'!$F$53</definedName>
    <definedName name="QB_ROW_370350" localSheetId="2" hidden="1">'MAY 2026 YTD I&amp;E'!$F$53</definedName>
    <definedName name="QB_ROW_374250" localSheetId="5" hidden="1">'MAY 2026 BVA'!$F$272</definedName>
    <definedName name="QB_ROW_374250" localSheetId="1" hidden="1">'MAY 2026 MTD I&amp;E'!$F$248</definedName>
    <definedName name="QB_ROW_374250" localSheetId="2" hidden="1">'MAY 2026 YTD I&amp;E'!$F$271</definedName>
    <definedName name="QB_ROW_375040" localSheetId="5" hidden="1">'MAY 2026 BVA'!$E$253</definedName>
    <definedName name="QB_ROW_375040" localSheetId="2" hidden="1">'MAY 2026 YTD I&amp;E'!$E$252</definedName>
    <definedName name="QB_ROW_375340" localSheetId="5" hidden="1">'MAY 2026 BVA'!$E$258</definedName>
    <definedName name="QB_ROW_375340" localSheetId="2" hidden="1">'MAY 2026 YTD I&amp;E'!$E$257</definedName>
    <definedName name="QB_ROW_378250" localSheetId="5" hidden="1">'MAY 2026 BVA'!$F$29</definedName>
    <definedName name="QB_ROW_378250" localSheetId="1" hidden="1">'MAY 2026 MTD I&amp;E'!$F$29</definedName>
    <definedName name="QB_ROW_378250" localSheetId="2" hidden="1">'MAY 2026 YTD I&amp;E'!$F$29</definedName>
    <definedName name="QB_ROW_379250" localSheetId="5" hidden="1">'MAY 2026 BVA'!$F$28</definedName>
    <definedName name="QB_ROW_379250" localSheetId="1" hidden="1">'MAY 2026 MTD I&amp;E'!$F$28</definedName>
    <definedName name="QB_ROW_379250" localSheetId="2" hidden="1">'MAY 2026 YTD I&amp;E'!$F$28</definedName>
    <definedName name="QB_ROW_38060" localSheetId="5" hidden="1">'MAY 2026 BVA'!$G$95</definedName>
    <definedName name="QB_ROW_38060" localSheetId="1" hidden="1">'MAY 2026 MTD I&amp;E'!$G$94</definedName>
    <definedName name="QB_ROW_38060" localSheetId="2" hidden="1">'MAY 2026 YTD I&amp;E'!$G$95</definedName>
    <definedName name="QB_ROW_382260" localSheetId="5" hidden="1">'MAY 2026 BVA'!$G$190</definedName>
    <definedName name="QB_ROW_382260" localSheetId="1" hidden="1">'MAY 2026 MTD I&amp;E'!$G$184</definedName>
    <definedName name="QB_ROW_382260" localSheetId="2" hidden="1">'MAY 2026 YTD I&amp;E'!$G$189</definedName>
    <definedName name="QB_ROW_38270" localSheetId="5" hidden="1">'MAY 2026 BVA'!$H$99</definedName>
    <definedName name="QB_ROW_38270" localSheetId="2" hidden="1">'MAY 2026 YTD I&amp;E'!$H$99</definedName>
    <definedName name="QB_ROW_383260" localSheetId="5" hidden="1">'MAY 2026 BVA'!$G$194</definedName>
    <definedName name="QB_ROW_383260" localSheetId="1" hidden="1">'MAY 2026 MTD I&amp;E'!$G$188</definedName>
    <definedName name="QB_ROW_383260" localSheetId="2" hidden="1">'MAY 2026 YTD I&amp;E'!$G$193</definedName>
    <definedName name="QB_ROW_38360" localSheetId="5" hidden="1">'MAY 2026 BVA'!$G$100</definedName>
    <definedName name="QB_ROW_38360" localSheetId="1" hidden="1">'MAY 2026 MTD I&amp;E'!$G$98</definedName>
    <definedName name="QB_ROW_38360" localSheetId="2" hidden="1">'MAY 2026 YTD I&amp;E'!$G$100</definedName>
    <definedName name="QB_ROW_386270" localSheetId="5" hidden="1">'MAY 2026 BVA'!$H$81</definedName>
    <definedName name="QB_ROW_386270" localSheetId="1" hidden="1">'MAY 2026 MTD I&amp;E'!$H$80</definedName>
    <definedName name="QB_ROW_386270" localSheetId="2" hidden="1">'MAY 2026 YTD I&amp;E'!$H$81</definedName>
    <definedName name="QB_ROW_388260" localSheetId="5" hidden="1">'MAY 2026 BVA'!$G$208</definedName>
    <definedName name="QB_ROW_388260" localSheetId="1" hidden="1">'MAY 2026 MTD I&amp;E'!$G$202</definedName>
    <definedName name="QB_ROW_388260" localSheetId="2" hidden="1">'MAY 2026 YTD I&amp;E'!$G$207</definedName>
    <definedName name="QB_ROW_390270" localSheetId="5" hidden="1">'MAY 2026 BVA'!$H$137</definedName>
    <definedName name="QB_ROW_390270" localSheetId="1" hidden="1">'MAY 2026 MTD I&amp;E'!$H$134</definedName>
    <definedName name="QB_ROW_390270" localSheetId="2" hidden="1">'MAY 2026 YTD I&amp;E'!$H$136</definedName>
    <definedName name="QB_ROW_391250" localSheetId="5" hidden="1">'MAY 2026 BVA'!$F$26</definedName>
    <definedName name="QB_ROW_391250" localSheetId="1" hidden="1">'MAY 2026 MTD I&amp;E'!$F$26</definedName>
    <definedName name="QB_ROW_391250" localSheetId="2" hidden="1">'MAY 2026 YTD I&amp;E'!$F$26</definedName>
    <definedName name="QB_ROW_392250" localSheetId="5" hidden="1">'MAY 2026 BVA'!$F$157</definedName>
    <definedName name="QB_ROW_392250" localSheetId="1" hidden="1">'MAY 2026 MTD I&amp;E'!$F$152</definedName>
    <definedName name="QB_ROW_392250" localSheetId="2" hidden="1">'MAY 2026 YTD I&amp;E'!$F$156</definedName>
    <definedName name="QB_ROW_39270" localSheetId="5" hidden="1">'MAY 2026 BVA'!$H$96</definedName>
    <definedName name="QB_ROW_39270" localSheetId="1" hidden="1">'MAY 2026 MTD I&amp;E'!$H$95</definedName>
    <definedName name="QB_ROW_39270" localSheetId="2" hidden="1">'MAY 2026 YTD I&amp;E'!$H$96</definedName>
    <definedName name="QB_ROW_394260" localSheetId="5" hidden="1">'MAY 2026 BVA'!$G$56</definedName>
    <definedName name="QB_ROW_394260" localSheetId="1" hidden="1">'MAY 2026 MTD I&amp;E'!$G$56</definedName>
    <definedName name="QB_ROW_394260" localSheetId="2" hidden="1">'MAY 2026 YTD I&amp;E'!$G$56</definedName>
    <definedName name="QB_ROW_4021" localSheetId="0" hidden="1">'MAY 2026 Balance Sheet'!$C$21</definedName>
    <definedName name="QB_ROW_404260" localSheetId="5" hidden="1">'MAY 2026 BVA'!$G$192</definedName>
    <definedName name="QB_ROW_404260" localSheetId="1" hidden="1">'MAY 2026 MTD I&amp;E'!$G$186</definedName>
    <definedName name="QB_ROW_404260" localSheetId="2" hidden="1">'MAY 2026 YTD I&amp;E'!$G$191</definedName>
    <definedName name="QB_ROW_409250" localSheetId="0" hidden="1">'MAY 2026 Balance Sheet'!$F$54</definedName>
    <definedName name="QB_ROW_412260" localSheetId="5" hidden="1">'MAY 2026 BVA'!$G$180</definedName>
    <definedName name="QB_ROW_412260" localSheetId="1" hidden="1">'MAY 2026 MTD I&amp;E'!$G$174</definedName>
    <definedName name="QB_ROW_412260" localSheetId="2" hidden="1">'MAY 2026 YTD I&amp;E'!$G$179</definedName>
    <definedName name="QB_ROW_41270" localSheetId="5" hidden="1">'MAY 2026 BVA'!$H$97</definedName>
    <definedName name="QB_ROW_41270" localSheetId="1" hidden="1">'MAY 2026 MTD I&amp;E'!$H$96</definedName>
    <definedName name="QB_ROW_41270" localSheetId="2" hidden="1">'MAY 2026 YTD I&amp;E'!$H$97</definedName>
    <definedName name="QB_ROW_415270" localSheetId="5" hidden="1">'MAY 2026 BVA'!$H$124</definedName>
    <definedName name="QB_ROW_415270" localSheetId="1" hidden="1">'MAY 2026 MTD I&amp;E'!$H$121</definedName>
    <definedName name="QB_ROW_415270" localSheetId="2" hidden="1">'MAY 2026 YTD I&amp;E'!$H$123</definedName>
    <definedName name="QB_ROW_418250" localSheetId="5" hidden="1">'MAY 2026 BVA'!$F$148</definedName>
    <definedName name="QB_ROW_418250" localSheetId="1" hidden="1">'MAY 2026 MTD I&amp;E'!$F$144</definedName>
    <definedName name="QB_ROW_418250" localSheetId="2" hidden="1">'MAY 2026 YTD I&amp;E'!$F$147</definedName>
    <definedName name="QB_ROW_421250" localSheetId="0" hidden="1">'MAY 2026 Balance Sheet'!$F$58</definedName>
    <definedName name="QB_ROW_423230" localSheetId="0" hidden="1">'MAY 2026 Balance Sheet'!$D$85</definedName>
    <definedName name="QB_ROW_425260" localSheetId="5" hidden="1">'MAY 2026 BVA'!$G$186</definedName>
    <definedName name="QB_ROW_425260" localSheetId="1" hidden="1">'MAY 2026 MTD I&amp;E'!$G$180</definedName>
    <definedName name="QB_ROW_425260" localSheetId="2" hidden="1">'MAY 2026 YTD I&amp;E'!$G$185</definedName>
    <definedName name="QB_ROW_427240" localSheetId="5" hidden="1">'MAY 2026 BVA'!$E$7</definedName>
    <definedName name="QB_ROW_427240" localSheetId="1" hidden="1">'MAY 2026 MTD I&amp;E'!$E$7</definedName>
    <definedName name="QB_ROW_427240" localSheetId="2" hidden="1">'MAY 2026 YTD I&amp;E'!$E$7</definedName>
    <definedName name="QB_ROW_4321" localSheetId="0" hidden="1">'MAY 2026 Balance Sheet'!$C$25</definedName>
    <definedName name="QB_ROW_43270" localSheetId="5" hidden="1">'MAY 2026 BVA'!$H$98</definedName>
    <definedName name="QB_ROW_43270" localSheetId="1" hidden="1">'MAY 2026 MTD I&amp;E'!$H$97</definedName>
    <definedName name="QB_ROW_43270" localSheetId="2" hidden="1">'MAY 2026 YTD I&amp;E'!$H$98</definedName>
    <definedName name="QB_ROW_436250" localSheetId="5" hidden="1">'MAY 2026 BVA'!$F$257</definedName>
    <definedName name="QB_ROW_436250" localSheetId="2" hidden="1">'MAY 2026 YTD I&amp;E'!$F$256</definedName>
    <definedName name="QB_ROW_437040" localSheetId="5" hidden="1">'MAY 2026 BVA'!$E$269</definedName>
    <definedName name="QB_ROW_437040" localSheetId="1" hidden="1">'MAY 2026 MTD I&amp;E'!$E$245</definedName>
    <definedName name="QB_ROW_437040" localSheetId="2" hidden="1">'MAY 2026 YTD I&amp;E'!$E$268</definedName>
    <definedName name="QB_ROW_437340" localSheetId="5" hidden="1">'MAY 2026 BVA'!$E$274</definedName>
    <definedName name="QB_ROW_437340" localSheetId="1" hidden="1">'MAY 2026 MTD I&amp;E'!$E$250</definedName>
    <definedName name="QB_ROW_437340" localSheetId="2" hidden="1">'MAY 2026 YTD I&amp;E'!$E$273</definedName>
    <definedName name="QB_ROW_438250" localSheetId="5" hidden="1">'MAY 2026 BVA'!$F$273</definedName>
    <definedName name="QB_ROW_438250" localSheetId="1" hidden="1">'MAY 2026 MTD I&amp;E'!$F$249</definedName>
    <definedName name="QB_ROW_438250" localSheetId="2" hidden="1">'MAY 2026 YTD I&amp;E'!$F$272</definedName>
    <definedName name="QB_ROW_441250" localSheetId="5" hidden="1">'MAY 2026 BVA'!$F$24</definedName>
    <definedName name="QB_ROW_441250" localSheetId="1" hidden="1">'MAY 2026 MTD I&amp;E'!$F$24</definedName>
    <definedName name="QB_ROW_441250" localSheetId="2" hidden="1">'MAY 2026 YTD I&amp;E'!$F$24</definedName>
    <definedName name="QB_ROW_442230" localSheetId="0" hidden="1">'MAY 2026 Balance Sheet'!$D$24</definedName>
    <definedName name="QB_ROW_44250" localSheetId="5" hidden="1">'MAY 2026 BVA'!$F$46</definedName>
    <definedName name="QB_ROW_44250" localSheetId="1" hidden="1">'MAY 2026 MTD I&amp;E'!$F$46</definedName>
    <definedName name="QB_ROW_44250" localSheetId="2" hidden="1">'MAY 2026 YTD I&amp;E'!$F$46</definedName>
    <definedName name="QB_ROW_443250" localSheetId="5" hidden="1">'MAY 2026 BVA'!$F$244</definedName>
    <definedName name="QB_ROW_443250" localSheetId="1" hidden="1">'MAY 2026 MTD I&amp;E'!$F$231</definedName>
    <definedName name="QB_ROW_443250" localSheetId="2" hidden="1">'MAY 2026 YTD I&amp;E'!$F$243</definedName>
    <definedName name="QB_ROW_445260" localSheetId="5" hidden="1">'MAY 2026 BVA'!$G$104</definedName>
    <definedName name="QB_ROW_445260" localSheetId="1" hidden="1">'MAY 2026 MTD I&amp;E'!$G$102</definedName>
    <definedName name="QB_ROW_445260" localSheetId="2" hidden="1">'MAY 2026 YTD I&amp;E'!$G$104</definedName>
    <definedName name="QB_ROW_446230" localSheetId="0" hidden="1">'MAY 2026 Balance Sheet'!$D$18</definedName>
    <definedName name="QB_ROW_447260" localSheetId="5" hidden="1">'MAY 2026 BVA'!$G$65</definedName>
    <definedName name="QB_ROW_447260" localSheetId="1" hidden="1">'MAY 2026 MTD I&amp;E'!$G$64</definedName>
    <definedName name="QB_ROW_447260" localSheetId="2" hidden="1">'MAY 2026 YTD I&amp;E'!$G$65</definedName>
    <definedName name="QB_ROW_449030" localSheetId="5" hidden="1">'MAY 2026 BVA'!$D$277</definedName>
    <definedName name="QB_ROW_449030" localSheetId="1" hidden="1">'MAY 2026 MTD I&amp;E'!$D$253</definedName>
    <definedName name="QB_ROW_449030" localSheetId="2" hidden="1">'MAY 2026 YTD I&amp;E'!$D$276</definedName>
    <definedName name="QB_ROW_449330" localSheetId="5" hidden="1">'MAY 2026 BVA'!$D$280</definedName>
    <definedName name="QB_ROW_449330" localSheetId="1" hidden="1">'MAY 2026 MTD I&amp;E'!$D$256</definedName>
    <definedName name="QB_ROW_449330" localSheetId="2" hidden="1">'MAY 2026 YTD I&amp;E'!$D$279</definedName>
    <definedName name="QB_ROW_45250" localSheetId="5" hidden="1">'MAY 2026 BVA'!$F$47</definedName>
    <definedName name="QB_ROW_45250" localSheetId="1" hidden="1">'MAY 2026 MTD I&amp;E'!$F$47</definedName>
    <definedName name="QB_ROW_45250" localSheetId="2" hidden="1">'MAY 2026 YTD I&amp;E'!$F$47</definedName>
    <definedName name="QB_ROW_455260" localSheetId="5" hidden="1">'MAY 2026 BVA'!$G$166</definedName>
    <definedName name="QB_ROW_455260" localSheetId="1" hidden="1">'MAY 2026 MTD I&amp;E'!$G$160</definedName>
    <definedName name="QB_ROW_455260" localSheetId="2" hidden="1">'MAY 2026 YTD I&amp;E'!$G$165</definedName>
    <definedName name="QB_ROW_457260" localSheetId="5" hidden="1">'MAY 2026 BVA'!$G$165</definedName>
    <definedName name="QB_ROW_457260" localSheetId="1" hidden="1">'MAY 2026 MTD I&amp;E'!$G$159</definedName>
    <definedName name="QB_ROW_457260" localSheetId="2" hidden="1">'MAY 2026 YTD I&amp;E'!$G$164</definedName>
    <definedName name="QB_ROW_458260" localSheetId="5" hidden="1">'MAY 2026 BVA'!$G$164</definedName>
    <definedName name="QB_ROW_458260" localSheetId="1" hidden="1">'MAY 2026 MTD I&amp;E'!$G$158</definedName>
    <definedName name="QB_ROW_458260" localSheetId="2" hidden="1">'MAY 2026 YTD I&amp;E'!$G$163</definedName>
    <definedName name="QB_ROW_459250" localSheetId="5" hidden="1">'MAY 2026 BVA'!$F$153</definedName>
    <definedName name="QB_ROW_459250" localSheetId="2" hidden="1">'MAY 2026 YTD I&amp;E'!$F$152</definedName>
    <definedName name="QB_ROW_46050" localSheetId="5" hidden="1">'MAY 2026 BVA'!$F$102</definedName>
    <definedName name="QB_ROW_46050" localSheetId="1" hidden="1">'MAY 2026 MTD I&amp;E'!$F$100</definedName>
    <definedName name="QB_ROW_46050" localSheetId="2" hidden="1">'MAY 2026 YTD I&amp;E'!$F$102</definedName>
    <definedName name="QB_ROW_46260" localSheetId="5" hidden="1">'MAY 2026 BVA'!$G$107</definedName>
    <definedName name="QB_ROW_463250" localSheetId="5" hidden="1">'MAY 2026 BVA'!$F$254</definedName>
    <definedName name="QB_ROW_463250" localSheetId="2" hidden="1">'MAY 2026 YTD I&amp;E'!$F$253</definedName>
    <definedName name="QB_ROW_46350" localSheetId="5" hidden="1">'MAY 2026 BVA'!$F$108</definedName>
    <definedName name="QB_ROW_46350" localSheetId="1" hidden="1">'MAY 2026 MTD I&amp;E'!$F$105</definedName>
    <definedName name="QB_ROW_46350" localSheetId="2" hidden="1">'MAY 2026 YTD I&amp;E'!$F$107</definedName>
    <definedName name="QB_ROW_464250" localSheetId="5" hidden="1">'MAY 2026 BVA'!$F$255</definedName>
    <definedName name="QB_ROW_464250" localSheetId="2" hidden="1">'MAY 2026 YTD I&amp;E'!$F$254</definedName>
    <definedName name="QB_ROW_465230" localSheetId="0" hidden="1">'MAY 2026 Balance Sheet'!$D$17</definedName>
    <definedName name="QB_ROW_467250" localSheetId="5" hidden="1">'MAY 2026 BVA'!$F$256</definedName>
    <definedName name="QB_ROW_467250" localSheetId="2" hidden="1">'MAY 2026 YTD I&amp;E'!$F$255</definedName>
    <definedName name="QB_ROW_468270" localSheetId="5" hidden="1">'MAY 2026 BVA'!$H$82</definedName>
    <definedName name="QB_ROW_468270" localSheetId="1" hidden="1">'MAY 2026 MTD I&amp;E'!$H$81</definedName>
    <definedName name="QB_ROW_468270" localSheetId="2" hidden="1">'MAY 2026 YTD I&amp;E'!$H$82</definedName>
    <definedName name="QB_ROW_470260" localSheetId="5" hidden="1">'MAY 2026 BVA'!$G$189</definedName>
    <definedName name="QB_ROW_470260" localSheetId="1" hidden="1">'MAY 2026 MTD I&amp;E'!$G$183</definedName>
    <definedName name="QB_ROW_470260" localSheetId="2" hidden="1">'MAY 2026 YTD I&amp;E'!$G$188</definedName>
    <definedName name="QB_ROW_47260" localSheetId="5" hidden="1">'MAY 2026 BVA'!$G$103</definedName>
    <definedName name="QB_ROW_47260" localSheetId="1" hidden="1">'MAY 2026 MTD I&amp;E'!$G$101</definedName>
    <definedName name="QB_ROW_47260" localSheetId="2" hidden="1">'MAY 2026 YTD I&amp;E'!$G$103</definedName>
    <definedName name="QB_ROW_474240" localSheetId="0" hidden="1">'MAY 2026 Balance Sheet'!$E$50</definedName>
    <definedName name="QB_ROW_478250" localSheetId="5" hidden="1">'MAY 2026 BVA'!$F$45</definedName>
    <definedName name="QB_ROW_478250" localSheetId="1" hidden="1">'MAY 2026 MTD I&amp;E'!$F$45</definedName>
    <definedName name="QB_ROW_478250" localSheetId="2" hidden="1">'MAY 2026 YTD I&amp;E'!$F$45</definedName>
    <definedName name="QB_ROW_482260" localSheetId="5" hidden="1">'MAY 2026 BVA'!$G$163</definedName>
    <definedName name="QB_ROW_482260" localSheetId="1" hidden="1">'MAY 2026 MTD I&amp;E'!$G$157</definedName>
    <definedName name="QB_ROW_482260" localSheetId="2" hidden="1">'MAY 2026 YTD I&amp;E'!$G$162</definedName>
    <definedName name="QB_ROW_489240" localSheetId="5" hidden="1">'MAY 2026 BVA'!$E$6</definedName>
    <definedName name="QB_ROW_489240" localSheetId="1" hidden="1">'MAY 2026 MTD I&amp;E'!$E$6</definedName>
    <definedName name="QB_ROW_489240" localSheetId="2" hidden="1">'MAY 2026 YTD I&amp;E'!$E$6</definedName>
    <definedName name="QB_ROW_490260" localSheetId="5" hidden="1">'MAY 2026 BVA'!$G$169</definedName>
    <definedName name="QB_ROW_490260" localSheetId="1" hidden="1">'MAY 2026 MTD I&amp;E'!$G$163</definedName>
    <definedName name="QB_ROW_490260" localSheetId="2" hidden="1">'MAY 2026 YTD I&amp;E'!$G$168</definedName>
    <definedName name="QB_ROW_492240" localSheetId="0" hidden="1">'MAY 2026 Balance Sheet'!$E$47</definedName>
    <definedName name="QB_ROW_49250" localSheetId="5" hidden="1">'MAY 2026 BVA'!$F$159</definedName>
    <definedName name="QB_ROW_49250" localSheetId="2" hidden="1">'MAY 2026 YTD I&amp;E'!$F$158</definedName>
    <definedName name="QB_ROW_493280" localSheetId="5" hidden="1">'MAY 2026 BVA'!$I$113</definedName>
    <definedName name="QB_ROW_493280" localSheetId="1" hidden="1">'MAY 2026 MTD I&amp;E'!$I$110</definedName>
    <definedName name="QB_ROW_493280" localSheetId="2" hidden="1">'MAY 2026 YTD I&amp;E'!$I$112</definedName>
    <definedName name="QB_ROW_494280" localSheetId="5" hidden="1">'MAY 2026 BVA'!$I$117</definedName>
    <definedName name="QB_ROW_494280" localSheetId="1" hidden="1">'MAY 2026 MTD I&amp;E'!$I$114</definedName>
    <definedName name="QB_ROW_494280" localSheetId="2" hidden="1">'MAY 2026 YTD I&amp;E'!$I$116</definedName>
    <definedName name="QB_ROW_497260" localSheetId="5" hidden="1">'MAY 2026 BVA'!$G$162</definedName>
    <definedName name="QB_ROW_497260" localSheetId="1" hidden="1">'MAY 2026 MTD I&amp;E'!$G$156</definedName>
    <definedName name="QB_ROW_497260" localSheetId="2" hidden="1">'MAY 2026 YTD I&amp;E'!$G$161</definedName>
    <definedName name="QB_ROW_498240" localSheetId="0" hidden="1">'MAY 2026 Balance Sheet'!$E$8</definedName>
    <definedName name="QB_ROW_499240" localSheetId="0" hidden="1">'MAY 2026 Balance Sheet'!$E$11</definedName>
    <definedName name="QB_ROW_500240" localSheetId="0" hidden="1">'MAY 2026 Balance Sheet'!$E$10</definedName>
    <definedName name="QB_ROW_5011" localSheetId="0" hidden="1">'MAY 2026 Balance Sheet'!$B$27</definedName>
    <definedName name="QB_ROW_501240" localSheetId="0" hidden="1">'MAY 2026 Balance Sheet'!$E$9</definedName>
    <definedName name="QB_ROW_502250" localSheetId="5" hidden="1">'MAY 2026 BVA'!$F$15</definedName>
    <definedName name="QB_ROW_502250" localSheetId="1" hidden="1">'MAY 2026 MTD I&amp;E'!$F$15</definedName>
    <definedName name="QB_ROW_502250" localSheetId="2" hidden="1">'MAY 2026 YTD I&amp;E'!$F$15</definedName>
    <definedName name="QB_ROW_504260" localSheetId="5" hidden="1">'MAY 2026 BVA'!$G$63</definedName>
    <definedName name="QB_ROW_504260" localSheetId="1" hidden="1">'MAY 2026 MTD I&amp;E'!$G$62</definedName>
    <definedName name="QB_ROW_504260" localSheetId="2" hidden="1">'MAY 2026 YTD I&amp;E'!$G$63</definedName>
    <definedName name="QB_ROW_506260" localSheetId="5" hidden="1">'MAY 2026 BVA'!$G$207</definedName>
    <definedName name="QB_ROW_506260" localSheetId="1" hidden="1">'MAY 2026 MTD I&amp;E'!$G$201</definedName>
    <definedName name="QB_ROW_506260" localSheetId="2" hidden="1">'MAY 2026 YTD I&amp;E'!$G$206</definedName>
    <definedName name="QB_ROW_507250" localSheetId="5" hidden="1">'MAY 2026 BVA'!$F$224</definedName>
    <definedName name="QB_ROW_507250" localSheetId="1" hidden="1">'MAY 2026 MTD I&amp;E'!$F$217</definedName>
    <definedName name="QB_ROW_507250" localSheetId="2" hidden="1">'MAY 2026 YTD I&amp;E'!$F$223</definedName>
    <definedName name="QB_ROW_508250" localSheetId="5" hidden="1">'MAY 2026 BVA'!$F$223</definedName>
    <definedName name="QB_ROW_508250" localSheetId="1" hidden="1">'MAY 2026 MTD I&amp;E'!$F$216</definedName>
    <definedName name="QB_ROW_508250" localSheetId="2" hidden="1">'MAY 2026 YTD I&amp;E'!$F$222</definedName>
    <definedName name="QB_ROW_509250" localSheetId="5" hidden="1">'MAY 2026 BVA'!$F$222</definedName>
    <definedName name="QB_ROW_509250" localSheetId="1" hidden="1">'MAY 2026 MTD I&amp;E'!$F$215</definedName>
    <definedName name="QB_ROW_509250" localSheetId="2" hidden="1">'MAY 2026 YTD I&amp;E'!$F$221</definedName>
    <definedName name="QB_ROW_511250" localSheetId="5" hidden="1">'MAY 2026 BVA'!$F$41</definedName>
    <definedName name="QB_ROW_511250" localSheetId="1" hidden="1">'MAY 2026 MTD I&amp;E'!$F$41</definedName>
    <definedName name="QB_ROW_511250" localSheetId="2" hidden="1">'MAY 2026 YTD I&amp;E'!$F$41</definedName>
    <definedName name="QB_ROW_512040" localSheetId="5" hidden="1">'MAY 2026 BVA'!$E$35</definedName>
    <definedName name="QB_ROW_512040" localSheetId="1" hidden="1">'MAY 2026 MTD I&amp;E'!$E$35</definedName>
    <definedName name="QB_ROW_512040" localSheetId="2" hidden="1">'MAY 2026 YTD I&amp;E'!$E$35</definedName>
    <definedName name="QB_ROW_512340" localSheetId="5" hidden="1">'MAY 2026 BVA'!$E$42</definedName>
    <definedName name="QB_ROW_512340" localSheetId="1" hidden="1">'MAY 2026 MTD I&amp;E'!$E$42</definedName>
    <definedName name="QB_ROW_512340" localSheetId="2" hidden="1">'MAY 2026 YTD I&amp;E'!$E$42</definedName>
    <definedName name="QB_ROW_51250" localSheetId="5" hidden="1">'MAY 2026 BVA'!$F$21</definedName>
    <definedName name="QB_ROW_51250" localSheetId="1" hidden="1">'MAY 2026 MTD I&amp;E'!$F$21</definedName>
    <definedName name="QB_ROW_51250" localSheetId="2" hidden="1">'MAY 2026 YTD I&amp;E'!$F$21</definedName>
    <definedName name="QB_ROW_513240" localSheetId="5" hidden="1">'MAY 2026 BVA'!$E$5</definedName>
    <definedName name="QB_ROW_513240" localSheetId="1" hidden="1">'MAY 2026 MTD I&amp;E'!$E$5</definedName>
    <definedName name="QB_ROW_513240" localSheetId="2" hidden="1">'MAY 2026 YTD I&amp;E'!$E$5</definedName>
    <definedName name="QB_ROW_514250" localSheetId="5" hidden="1">'MAY 2026 BVA'!$F$14</definedName>
    <definedName name="QB_ROW_514250" localSheetId="1" hidden="1">'MAY 2026 MTD I&amp;E'!$F$14</definedName>
    <definedName name="QB_ROW_514250" localSheetId="2" hidden="1">'MAY 2026 YTD I&amp;E'!$F$14</definedName>
    <definedName name="QB_ROW_515250" localSheetId="5" hidden="1">'MAY 2026 BVA'!$F$13</definedName>
    <definedName name="QB_ROW_515250" localSheetId="1" hidden="1">'MAY 2026 MTD I&amp;E'!$F$13</definedName>
    <definedName name="QB_ROW_515250" localSheetId="2" hidden="1">'MAY 2026 YTD I&amp;E'!$F$13</definedName>
    <definedName name="QB_ROW_516250" localSheetId="5" hidden="1">'MAY 2026 BVA'!$F$12</definedName>
    <definedName name="QB_ROW_516250" localSheetId="1" hidden="1">'MAY 2026 MTD I&amp;E'!$F$12</definedName>
    <definedName name="QB_ROW_516250" localSheetId="2" hidden="1">'MAY 2026 YTD I&amp;E'!$F$12</definedName>
    <definedName name="QB_ROW_517250" localSheetId="5" hidden="1">'MAY 2026 BVA'!$F$11</definedName>
    <definedName name="QB_ROW_517250" localSheetId="1" hidden="1">'MAY 2026 MTD I&amp;E'!$F$11</definedName>
    <definedName name="QB_ROW_517250" localSheetId="2" hidden="1">'MAY 2026 YTD I&amp;E'!$F$11</definedName>
    <definedName name="QB_ROW_518250" localSheetId="0" hidden="1">'MAY 2026 Balance Sheet'!$F$57</definedName>
    <definedName name="QB_ROW_519270" localSheetId="5" hidden="1">'MAY 2026 BVA'!$H$88</definedName>
    <definedName name="QB_ROW_519270" localSheetId="1" hidden="1">'MAY 2026 MTD I&amp;E'!$H$87</definedName>
    <definedName name="QB_ROW_519270" localSheetId="2" hidden="1">'MAY 2026 YTD I&amp;E'!$H$88</definedName>
    <definedName name="QB_ROW_520260" localSheetId="5" hidden="1">'MAY 2026 BVA'!$G$62</definedName>
    <definedName name="QB_ROW_520260" localSheetId="1" hidden="1">'MAY 2026 MTD I&amp;E'!$G$61</definedName>
    <definedName name="QB_ROW_520260" localSheetId="2" hidden="1">'MAY 2026 YTD I&amp;E'!$G$62</definedName>
    <definedName name="QB_ROW_521250" localSheetId="5" hidden="1">'MAY 2026 BVA'!$F$221</definedName>
    <definedName name="QB_ROW_521250" localSheetId="1" hidden="1">'MAY 2026 MTD I&amp;E'!$F$214</definedName>
    <definedName name="QB_ROW_521250" localSheetId="2" hidden="1">'MAY 2026 YTD I&amp;E'!$F$220</definedName>
    <definedName name="QB_ROW_523270" localSheetId="5" hidden="1">'MAY 2026 BVA'!$H$73</definedName>
    <definedName name="QB_ROW_523270" localSheetId="1" hidden="1">'MAY 2026 MTD I&amp;E'!$H$72</definedName>
    <definedName name="QB_ROW_523270" localSheetId="2" hidden="1">'MAY 2026 YTD I&amp;E'!$H$73</definedName>
    <definedName name="QB_ROW_525250" localSheetId="5" hidden="1">'MAY 2026 BVA'!$F$220</definedName>
    <definedName name="QB_ROW_525250" localSheetId="1" hidden="1">'MAY 2026 MTD I&amp;E'!$F$213</definedName>
    <definedName name="QB_ROW_525250" localSheetId="2" hidden="1">'MAY 2026 YTD I&amp;E'!$F$219</definedName>
    <definedName name="QB_ROW_5260" localSheetId="5" hidden="1">'MAY 2026 BVA'!$G$66</definedName>
    <definedName name="QB_ROW_5260" localSheetId="1" hidden="1">'MAY 2026 MTD I&amp;E'!$G$65</definedName>
    <definedName name="QB_ROW_5260" localSheetId="2" hidden="1">'MAY 2026 YTD I&amp;E'!$G$66</definedName>
    <definedName name="QB_ROW_528240" localSheetId="5" hidden="1">'MAY 2026 BVA'!$E$252</definedName>
    <definedName name="QB_ROW_528240" localSheetId="1" hidden="1">'MAY 2026 MTD I&amp;E'!$E$239</definedName>
    <definedName name="QB_ROW_528240" localSheetId="2" hidden="1">'MAY 2026 YTD I&amp;E'!$E$251</definedName>
    <definedName name="QB_ROW_529040" localSheetId="5" hidden="1">'MAY 2026 BVA'!$E$249</definedName>
    <definedName name="QB_ROW_529040" localSheetId="1" hidden="1">'MAY 2026 MTD I&amp;E'!$E$236</definedName>
    <definedName name="QB_ROW_529040" localSheetId="2" hidden="1">'MAY 2026 YTD I&amp;E'!$E$248</definedName>
    <definedName name="QB_ROW_529340" localSheetId="5" hidden="1">'MAY 2026 BVA'!$E$251</definedName>
    <definedName name="QB_ROW_529340" localSheetId="1" hidden="1">'MAY 2026 MTD I&amp;E'!$E$238</definedName>
    <definedName name="QB_ROW_529340" localSheetId="2" hidden="1">'MAY 2026 YTD I&amp;E'!$E$250</definedName>
    <definedName name="QB_ROW_530250" localSheetId="5" hidden="1">'MAY 2026 BVA'!$F$250</definedName>
    <definedName name="QB_ROW_530250" localSheetId="1" hidden="1">'MAY 2026 MTD I&amp;E'!$F$237</definedName>
    <definedName name="QB_ROW_530250" localSheetId="2" hidden="1">'MAY 2026 YTD I&amp;E'!$F$249</definedName>
    <definedName name="QB_ROW_53060" localSheetId="5" hidden="1">'MAY 2026 BVA'!$G$122</definedName>
    <definedName name="QB_ROW_53060" localSheetId="1" hidden="1">'MAY 2026 MTD I&amp;E'!$G$119</definedName>
    <definedName name="QB_ROW_53060" localSheetId="2" hidden="1">'MAY 2026 YTD I&amp;E'!$G$121</definedName>
    <definedName name="QB_ROW_5311" localSheetId="0" hidden="1">'MAY 2026 Balance Sheet'!$B$37</definedName>
    <definedName name="QB_ROW_53270" localSheetId="5" hidden="1">'MAY 2026 BVA'!$H$128</definedName>
    <definedName name="QB_ROW_53270" localSheetId="1" hidden="1">'MAY 2026 MTD I&amp;E'!$H$125</definedName>
    <definedName name="QB_ROW_53270" localSheetId="2" hidden="1">'MAY 2026 YTD I&amp;E'!$H$127</definedName>
    <definedName name="QB_ROW_53360" localSheetId="5" hidden="1">'MAY 2026 BVA'!$G$129</definedName>
    <definedName name="QB_ROW_53360" localSheetId="1" hidden="1">'MAY 2026 MTD I&amp;E'!$G$126</definedName>
    <definedName name="QB_ROW_53360" localSheetId="2" hidden="1">'MAY 2026 YTD I&amp;E'!$G$128</definedName>
    <definedName name="QB_ROW_537040" localSheetId="5" hidden="1">'MAY 2026 BVA'!$E$243</definedName>
    <definedName name="QB_ROW_537040" localSheetId="1" hidden="1">'MAY 2026 MTD I&amp;E'!$E$230</definedName>
    <definedName name="QB_ROW_537040" localSheetId="2" hidden="1">'MAY 2026 YTD I&amp;E'!$E$242</definedName>
    <definedName name="QB_ROW_537250" localSheetId="5" hidden="1">'MAY 2026 BVA'!$F$247</definedName>
    <definedName name="QB_ROW_537250" localSheetId="1" hidden="1">'MAY 2026 MTD I&amp;E'!$F$234</definedName>
    <definedName name="QB_ROW_537250" localSheetId="2" hidden="1">'MAY 2026 YTD I&amp;E'!$F$246</definedName>
    <definedName name="QB_ROW_537340" localSheetId="5" hidden="1">'MAY 2026 BVA'!$E$248</definedName>
    <definedName name="QB_ROW_537340" localSheetId="1" hidden="1">'MAY 2026 MTD I&amp;E'!$E$235</definedName>
    <definedName name="QB_ROW_537340" localSheetId="2" hidden="1">'MAY 2026 YTD I&amp;E'!$E$247</definedName>
    <definedName name="QB_ROW_538250" localSheetId="5" hidden="1">'MAY 2026 BVA'!$F$246</definedName>
    <definedName name="QB_ROW_538250" localSheetId="1" hidden="1">'MAY 2026 MTD I&amp;E'!$F$233</definedName>
    <definedName name="QB_ROW_538250" localSheetId="2" hidden="1">'MAY 2026 YTD I&amp;E'!$F$245</definedName>
    <definedName name="QB_ROW_539250" localSheetId="5" hidden="1">'MAY 2026 BVA'!$F$245</definedName>
    <definedName name="QB_ROW_539250" localSheetId="1" hidden="1">'MAY 2026 MTD I&amp;E'!$F$232</definedName>
    <definedName name="QB_ROW_539250" localSheetId="2" hidden="1">'MAY 2026 YTD I&amp;E'!$F$244</definedName>
    <definedName name="QB_ROW_54050" localSheetId="5" hidden="1">'MAY 2026 BVA'!$F$213</definedName>
    <definedName name="QB_ROW_54050" localSheetId="1" hidden="1">'MAY 2026 MTD I&amp;E'!$F$206</definedName>
    <definedName name="QB_ROW_54050" localSheetId="2" hidden="1">'MAY 2026 YTD I&amp;E'!$F$212</definedName>
    <definedName name="QB_ROW_54260" localSheetId="5" hidden="1">'MAY 2026 BVA'!$G$216</definedName>
    <definedName name="QB_ROW_54260" localSheetId="1" hidden="1">'MAY 2026 MTD I&amp;E'!$G$209</definedName>
    <definedName name="QB_ROW_54260" localSheetId="2" hidden="1">'MAY 2026 YTD I&amp;E'!$G$215</definedName>
    <definedName name="QB_ROW_54350" localSheetId="5" hidden="1">'MAY 2026 BVA'!$F$217</definedName>
    <definedName name="QB_ROW_54350" localSheetId="1" hidden="1">'MAY 2026 MTD I&amp;E'!$F$210</definedName>
    <definedName name="QB_ROW_54350" localSheetId="2" hidden="1">'MAY 2026 YTD I&amp;E'!$F$216</definedName>
    <definedName name="QB_ROW_546240" localSheetId="0" hidden="1">'MAY 2026 Balance Sheet'!$E$7</definedName>
    <definedName name="QB_ROW_547250" localSheetId="5" hidden="1">'MAY 2026 BVA'!$F$40</definedName>
    <definedName name="QB_ROW_547250" localSheetId="1" hidden="1">'MAY 2026 MTD I&amp;E'!$F$40</definedName>
    <definedName name="QB_ROW_547250" localSheetId="2" hidden="1">'MAY 2026 YTD I&amp;E'!$F$40</definedName>
    <definedName name="QB_ROW_549260" localSheetId="5" hidden="1">'MAY 2026 BVA'!$G$177</definedName>
    <definedName name="QB_ROW_549260" localSheetId="1" hidden="1">'MAY 2026 MTD I&amp;E'!$G$171</definedName>
    <definedName name="QB_ROW_549260" localSheetId="2" hidden="1">'MAY 2026 YTD I&amp;E'!$G$176</definedName>
    <definedName name="QB_ROW_551240" localSheetId="5" hidden="1">'MAY 2026 BVA'!$E$279</definedName>
    <definedName name="QB_ROW_551240" localSheetId="1" hidden="1">'MAY 2026 MTD I&amp;E'!$E$255</definedName>
    <definedName name="QB_ROW_551240" localSheetId="2" hidden="1">'MAY 2026 YTD I&amp;E'!$E$278</definedName>
    <definedName name="QB_ROW_552240" localSheetId="5" hidden="1">'MAY 2026 BVA'!$E$278</definedName>
    <definedName name="QB_ROW_552240" localSheetId="1" hidden="1">'MAY 2026 MTD I&amp;E'!$E$254</definedName>
    <definedName name="QB_ROW_552240" localSheetId="2" hidden="1">'MAY 2026 YTD I&amp;E'!$E$277</definedName>
    <definedName name="QB_ROW_55250" localSheetId="5" hidden="1">'MAY 2026 BVA'!$F$17</definedName>
    <definedName name="QB_ROW_55250" localSheetId="1" hidden="1">'MAY 2026 MTD I&amp;E'!$F$17</definedName>
    <definedName name="QB_ROW_55250" localSheetId="2" hidden="1">'MAY 2026 YTD I&amp;E'!$F$17</definedName>
    <definedName name="QB_ROW_554260" localSheetId="5" hidden="1">'MAY 2026 BVA'!$G$176</definedName>
    <definedName name="QB_ROW_554260" localSheetId="1" hidden="1">'MAY 2026 MTD I&amp;E'!$G$170</definedName>
    <definedName name="QB_ROW_554260" localSheetId="2" hidden="1">'MAY 2026 YTD I&amp;E'!$G$175</definedName>
    <definedName name="QB_ROW_555240" localSheetId="5" hidden="1">'MAY 2026 BVA'!$E$268</definedName>
    <definedName name="QB_ROW_555240" localSheetId="2" hidden="1">'MAY 2026 YTD I&amp;E'!$E$267</definedName>
    <definedName name="QB_ROW_561240" localSheetId="5" hidden="1">'MAY 2026 BVA'!$E$267</definedName>
    <definedName name="QB_ROW_561240" localSheetId="2" hidden="1">'MAY 2026 YTD I&amp;E'!$E$266</definedName>
    <definedName name="QB_ROW_562260" localSheetId="5" hidden="1">'MAY 2026 BVA'!$G$175</definedName>
    <definedName name="QB_ROW_562260" localSheetId="1" hidden="1">'MAY 2026 MTD I&amp;E'!$G$169</definedName>
    <definedName name="QB_ROW_562260" localSheetId="2" hidden="1">'MAY 2026 YTD I&amp;E'!$G$174</definedName>
    <definedName name="QB_ROW_56260" localSheetId="5" hidden="1">'MAY 2026 BVA'!$G$214</definedName>
    <definedName name="QB_ROW_56260" localSheetId="1" hidden="1">'MAY 2026 MTD I&amp;E'!$G$207</definedName>
    <definedName name="QB_ROW_56260" localSheetId="2" hidden="1">'MAY 2026 YTD I&amp;E'!$G$213</definedName>
    <definedName name="QB_ROW_567250" localSheetId="5" hidden="1">'MAY 2026 BVA'!$F$39</definedName>
    <definedName name="QB_ROW_567250" localSheetId="1" hidden="1">'MAY 2026 MTD I&amp;E'!$F$39</definedName>
    <definedName name="QB_ROW_567250" localSheetId="2" hidden="1">'MAY 2026 YTD I&amp;E'!$F$39</definedName>
    <definedName name="QB_ROW_569270" localSheetId="5" hidden="1">'MAY 2026 BVA'!$H$72</definedName>
    <definedName name="QB_ROW_569270" localSheetId="1" hidden="1">'MAY 2026 MTD I&amp;E'!$H$71</definedName>
    <definedName name="QB_ROW_569270" localSheetId="2" hidden="1">'MAY 2026 YTD I&amp;E'!$H$72</definedName>
    <definedName name="QB_ROW_571270" localSheetId="5" hidden="1">'MAY 2026 BVA'!$H$71</definedName>
    <definedName name="QB_ROW_571270" localSheetId="1" hidden="1">'MAY 2026 MTD I&amp;E'!$H$70</definedName>
    <definedName name="QB_ROW_571270" localSheetId="2" hidden="1">'MAY 2026 YTD I&amp;E'!$H$71</definedName>
    <definedName name="QB_ROW_572260" localSheetId="5" hidden="1">'MAY 2026 BVA'!$G$110</definedName>
    <definedName name="QB_ROW_572260" localSheetId="1" hidden="1">'MAY 2026 MTD I&amp;E'!$G$107</definedName>
    <definedName name="QB_ROW_572260" localSheetId="2" hidden="1">'MAY 2026 YTD I&amp;E'!$G$109</definedName>
    <definedName name="QB_ROW_57260" localSheetId="5" hidden="1">'MAY 2026 BVA'!$G$215</definedName>
    <definedName name="QB_ROW_57260" localSheetId="1" hidden="1">'MAY 2026 MTD I&amp;E'!$G$208</definedName>
    <definedName name="QB_ROW_57260" localSheetId="2" hidden="1">'MAY 2026 YTD I&amp;E'!$G$214</definedName>
    <definedName name="QB_ROW_575240" localSheetId="0" hidden="1">'MAY 2026 Balance Sheet'!$E$6</definedName>
    <definedName name="QB_ROW_58060" localSheetId="5" hidden="1">'MAY 2026 BVA'!$G$130</definedName>
    <definedName name="QB_ROW_58060" localSheetId="1" hidden="1">'MAY 2026 MTD I&amp;E'!$G$127</definedName>
    <definedName name="QB_ROW_58060" localSheetId="2" hidden="1">'MAY 2026 YTD I&amp;E'!$G$129</definedName>
    <definedName name="QB_ROW_583240" localSheetId="5" hidden="1">'MAY 2026 BVA'!$E$266</definedName>
    <definedName name="QB_ROW_583240" localSheetId="2" hidden="1">'MAY 2026 YTD I&amp;E'!$E$265</definedName>
    <definedName name="QB_ROW_58360" localSheetId="5" hidden="1">'MAY 2026 BVA'!$G$138</definedName>
    <definedName name="QB_ROW_58360" localSheetId="1" hidden="1">'MAY 2026 MTD I&amp;E'!$G$135</definedName>
    <definedName name="QB_ROW_58360" localSheetId="2" hidden="1">'MAY 2026 YTD I&amp;E'!$G$137</definedName>
    <definedName name="QB_ROW_584250" localSheetId="5" hidden="1">'MAY 2026 BVA'!$F$271</definedName>
    <definedName name="QB_ROW_584250" localSheetId="1" hidden="1">'MAY 2026 MTD I&amp;E'!$F$247</definedName>
    <definedName name="QB_ROW_584250" localSheetId="2" hidden="1">'MAY 2026 YTD I&amp;E'!$F$270</definedName>
    <definedName name="QB_ROW_586250" localSheetId="5" hidden="1">'MAY 2026 BVA'!$F$270</definedName>
    <definedName name="QB_ROW_586250" localSheetId="1" hidden="1">'MAY 2026 MTD I&amp;E'!$F$246</definedName>
    <definedName name="QB_ROW_586250" localSheetId="2" hidden="1">'MAY 2026 YTD I&amp;E'!$F$269</definedName>
    <definedName name="QB_ROW_588240" localSheetId="5" hidden="1">'MAY 2026 BVA'!$E$265</definedName>
    <definedName name="QB_ROW_588240" localSheetId="2" hidden="1">'MAY 2026 YTD I&amp;E'!$E$264</definedName>
    <definedName name="QB_ROW_589240" localSheetId="5" hidden="1">'MAY 2026 BVA'!$E$264</definedName>
    <definedName name="QB_ROW_589240" localSheetId="2" hidden="1">'MAY 2026 YTD I&amp;E'!$E$263</definedName>
    <definedName name="QB_ROW_59070" localSheetId="5" hidden="1">'MAY 2026 BVA'!$H$131</definedName>
    <definedName name="QB_ROW_59070" localSheetId="1" hidden="1">'MAY 2026 MTD I&amp;E'!$H$128</definedName>
    <definedName name="QB_ROW_59070" localSheetId="2" hidden="1">'MAY 2026 YTD I&amp;E'!$H$130</definedName>
    <definedName name="QB_ROW_591240" localSheetId="0" hidden="1">'MAY 2026 Balance Sheet'!$E$46</definedName>
    <definedName name="QB_ROW_592030" localSheetId="5" hidden="1">'MAY 2026 BVA'!$D$235</definedName>
    <definedName name="QB_ROW_592030" localSheetId="2" hidden="1">'MAY 2026 YTD I&amp;E'!$D$234</definedName>
    <definedName name="QB_ROW_592240" localSheetId="5" hidden="1">'MAY 2026 BVA'!$E$237</definedName>
    <definedName name="QB_ROW_592240" localSheetId="2" hidden="1">'MAY 2026 YTD I&amp;E'!$E$236</definedName>
    <definedName name="QB_ROW_592330" localSheetId="5" hidden="1">'MAY 2026 BVA'!$D$238</definedName>
    <definedName name="QB_ROW_592330" localSheetId="1" hidden="1">'MAY 2026 MTD I&amp;E'!$D$228</definedName>
    <definedName name="QB_ROW_592330" localSheetId="2" hidden="1">'MAY 2026 YTD I&amp;E'!$D$237</definedName>
    <definedName name="QB_ROW_593240" localSheetId="5" hidden="1">'MAY 2026 BVA'!$E$236</definedName>
    <definedName name="QB_ROW_593240" localSheetId="2" hidden="1">'MAY 2026 YTD I&amp;E'!$E$235</definedName>
    <definedName name="QB_ROW_59370" localSheetId="5" hidden="1">'MAY 2026 BVA'!$H$135</definedName>
    <definedName name="QB_ROW_59370" localSheetId="1" hidden="1">'MAY 2026 MTD I&amp;E'!$H$132</definedName>
    <definedName name="QB_ROW_59370" localSheetId="2" hidden="1">'MAY 2026 YTD I&amp;E'!$H$134</definedName>
    <definedName name="QB_ROW_597250" localSheetId="5" hidden="1">'MAY 2026 BVA'!$F$38</definedName>
    <definedName name="QB_ROW_597250" localSheetId="1" hidden="1">'MAY 2026 MTD I&amp;E'!$F$38</definedName>
    <definedName name="QB_ROW_597250" localSheetId="2" hidden="1">'MAY 2026 YTD I&amp;E'!$F$38</definedName>
    <definedName name="QB_ROW_598250" localSheetId="5" hidden="1">'MAY 2026 BVA'!$F$37</definedName>
    <definedName name="QB_ROW_598250" localSheetId="1" hidden="1">'MAY 2026 MTD I&amp;E'!$F$37</definedName>
    <definedName name="QB_ROW_598250" localSheetId="2" hidden="1">'MAY 2026 YTD I&amp;E'!$F$37</definedName>
    <definedName name="QB_ROW_599250" localSheetId="5" hidden="1">'MAY 2026 BVA'!$F$36</definedName>
    <definedName name="QB_ROW_599250" localSheetId="1" hidden="1">'MAY 2026 MTD I&amp;E'!$F$36</definedName>
    <definedName name="QB_ROW_599250" localSheetId="2" hidden="1">'MAY 2026 YTD I&amp;E'!$F$36</definedName>
    <definedName name="QB_ROW_601230" localSheetId="0" hidden="1">'MAY 2026 Balance Sheet'!$D$79</definedName>
    <definedName name="QB_ROW_602240" localSheetId="5" hidden="1">'MAY 2026 BVA'!$E$240</definedName>
    <definedName name="QB_ROW_602240" localSheetId="2" hidden="1">'MAY 2026 YTD I&amp;E'!$E$239</definedName>
    <definedName name="QB_ROW_6040" localSheetId="0" hidden="1">'MAY 2026 Balance Sheet'!$E$56</definedName>
    <definedName name="QB_ROW_61240" localSheetId="5" hidden="1">'MAY 2026 BVA'!$E$9</definedName>
    <definedName name="QB_ROW_61240" localSheetId="1" hidden="1">'MAY 2026 MTD I&amp;E'!$E$9</definedName>
    <definedName name="QB_ROW_61240" localSheetId="2" hidden="1">'MAY 2026 YTD I&amp;E'!$E$9</definedName>
    <definedName name="QB_ROW_62030" localSheetId="5" hidden="1">'MAY 2026 BVA'!$D$242</definedName>
    <definedName name="QB_ROW_62030" localSheetId="1" hidden="1">'MAY 2026 MTD I&amp;E'!$D$229</definedName>
    <definedName name="QB_ROW_62030" localSheetId="2" hidden="1">'MAY 2026 YTD I&amp;E'!$D$241</definedName>
    <definedName name="QB_ROW_62240" localSheetId="5" hidden="1">'MAY 2026 BVA'!$E$259</definedName>
    <definedName name="QB_ROW_62240" localSheetId="1" hidden="1">'MAY 2026 MTD I&amp;E'!$E$240</definedName>
    <definedName name="QB_ROW_62240" localSheetId="2" hidden="1">'MAY 2026 YTD I&amp;E'!$E$258</definedName>
    <definedName name="QB_ROW_62330" localSheetId="5" hidden="1">'MAY 2026 BVA'!$D$260</definedName>
    <definedName name="QB_ROW_62330" localSheetId="1" hidden="1">'MAY 2026 MTD I&amp;E'!$D$241</definedName>
    <definedName name="QB_ROW_62330" localSheetId="2" hidden="1">'MAY 2026 YTD I&amp;E'!$D$259</definedName>
    <definedName name="QB_ROW_6250" localSheetId="0" hidden="1">'MAY 2026 Balance Sheet'!$F$70</definedName>
    <definedName name="QB_ROW_63030" localSheetId="5" hidden="1">'MAY 2026 BVA'!$D$263</definedName>
    <definedName name="QB_ROW_63030" localSheetId="1" hidden="1">'MAY 2026 MTD I&amp;E'!$D$244</definedName>
    <definedName name="QB_ROW_63030" localSheetId="2" hidden="1">'MAY 2026 YTD I&amp;E'!$D$262</definedName>
    <definedName name="QB_ROW_63240" localSheetId="5" hidden="1">'MAY 2026 BVA'!$E$275</definedName>
    <definedName name="QB_ROW_63240" localSheetId="1" hidden="1">'MAY 2026 MTD I&amp;E'!$E$251</definedName>
    <definedName name="QB_ROW_63240" localSheetId="2" hidden="1">'MAY 2026 YTD I&amp;E'!$E$274</definedName>
    <definedName name="QB_ROW_63330" localSheetId="5" hidden="1">'MAY 2026 BVA'!$D$276</definedName>
    <definedName name="QB_ROW_63330" localSheetId="1" hidden="1">'MAY 2026 MTD I&amp;E'!$D$252</definedName>
    <definedName name="QB_ROW_63330" localSheetId="2" hidden="1">'MAY 2026 YTD I&amp;E'!$D$275</definedName>
    <definedName name="QB_ROW_6340" localSheetId="0" hidden="1">'MAY 2026 Balance Sheet'!$E$71</definedName>
    <definedName name="QB_ROW_64250" localSheetId="5" hidden="1">'MAY 2026 BVA'!$F$27</definedName>
    <definedName name="QB_ROW_64250" localSheetId="1" hidden="1">'MAY 2026 MTD I&amp;E'!$F$27</definedName>
    <definedName name="QB_ROW_64250" localSheetId="2" hidden="1">'MAY 2026 YTD I&amp;E'!$F$27</definedName>
    <definedName name="QB_ROW_7001" localSheetId="0" hidden="1">'MAY 2026 Balance Sheet'!$A$39</definedName>
    <definedName name="QB_ROW_70040" localSheetId="5" hidden="1">'MAY 2026 BVA'!$E$10</definedName>
    <definedName name="QB_ROW_70040" localSheetId="1" hidden="1">'MAY 2026 MTD I&amp;E'!$E$10</definedName>
    <definedName name="QB_ROW_70040" localSheetId="2" hidden="1">'MAY 2026 YTD I&amp;E'!$E$10</definedName>
    <definedName name="QB_ROW_70250" localSheetId="5" hidden="1">'MAY 2026 BVA'!$F$30</definedName>
    <definedName name="QB_ROW_70250" localSheetId="1" hidden="1">'MAY 2026 MTD I&amp;E'!$F$30</definedName>
    <definedName name="QB_ROW_70250" localSheetId="2" hidden="1">'MAY 2026 YTD I&amp;E'!$F$30</definedName>
    <definedName name="QB_ROW_70340" localSheetId="5" hidden="1">'MAY 2026 BVA'!$E$31</definedName>
    <definedName name="QB_ROW_70340" localSheetId="1" hidden="1">'MAY 2026 MTD I&amp;E'!$E$31</definedName>
    <definedName name="QB_ROW_70340" localSheetId="2" hidden="1">'MAY 2026 YTD I&amp;E'!$E$31</definedName>
    <definedName name="QB_ROW_7050" localSheetId="0" hidden="1">'MAY 2026 Balance Sheet'!$F$60</definedName>
    <definedName name="QB_ROW_72250" localSheetId="5" hidden="1">'MAY 2026 BVA'!$F$16</definedName>
    <definedName name="QB_ROW_72250" localSheetId="1" hidden="1">'MAY 2026 MTD I&amp;E'!$F$16</definedName>
    <definedName name="QB_ROW_72250" localSheetId="2" hidden="1">'MAY 2026 YTD I&amp;E'!$F$16</definedName>
    <definedName name="QB_ROW_7301" localSheetId="0" hidden="1">'MAY 2026 Balance Sheet'!$A$96</definedName>
    <definedName name="QB_ROW_7350" localSheetId="0" hidden="1">'MAY 2026 Balance Sheet'!$F$63</definedName>
    <definedName name="QB_ROW_74260" localSheetId="5" hidden="1">'MAY 2026 BVA'!$G$106</definedName>
    <definedName name="QB_ROW_74260" localSheetId="1" hidden="1">'MAY 2026 MTD I&amp;E'!$G$104</definedName>
    <definedName name="QB_ROW_74260" localSheetId="2" hidden="1">'MAY 2026 YTD I&amp;E'!$G$106</definedName>
    <definedName name="QB_ROW_75260" localSheetId="5" hidden="1">'MAY 2026 BVA'!$G$57</definedName>
    <definedName name="QB_ROW_75260" localSheetId="1" hidden="1">'MAY 2026 MTD I&amp;E'!$G$57</definedName>
    <definedName name="QB_ROW_75260" localSheetId="2" hidden="1">'MAY 2026 YTD I&amp;E'!$G$57</definedName>
    <definedName name="QB_ROW_76250" localSheetId="5" hidden="1">'MAY 2026 BVA'!$F$44</definedName>
    <definedName name="QB_ROW_76250" localSheetId="1" hidden="1">'MAY 2026 MTD I&amp;E'!$F$44</definedName>
    <definedName name="QB_ROW_76250" localSheetId="2" hidden="1">'MAY 2026 YTD I&amp;E'!$F$44</definedName>
    <definedName name="QB_ROW_77260" localSheetId="5" hidden="1">'MAY 2026 BVA'!$G$105</definedName>
    <definedName name="QB_ROW_77260" localSheetId="1" hidden="1">'MAY 2026 MTD I&amp;E'!$G$103</definedName>
    <definedName name="QB_ROW_77260" localSheetId="2" hidden="1">'MAY 2026 YTD I&amp;E'!$G$105</definedName>
    <definedName name="QB_ROW_8011" localSheetId="0" hidden="1">'MAY 2026 Balance Sheet'!$B$40</definedName>
    <definedName name="QB_ROW_80280" localSheetId="5" hidden="1">'MAY 2026 BVA'!$I$75</definedName>
    <definedName name="QB_ROW_80280" localSheetId="1" hidden="1">'MAY 2026 MTD I&amp;E'!$I$74</definedName>
    <definedName name="QB_ROW_80280" localSheetId="2" hidden="1">'MAY 2026 YTD I&amp;E'!$I$75</definedName>
    <definedName name="QB_ROW_82060" localSheetId="5" hidden="1">'MAY 2026 BVA'!$G$70</definedName>
    <definedName name="QB_ROW_82060" localSheetId="1" hidden="1">'MAY 2026 MTD I&amp;E'!$G$69</definedName>
    <definedName name="QB_ROW_82060" localSheetId="2" hidden="1">'MAY 2026 YTD I&amp;E'!$G$70</definedName>
    <definedName name="QB_ROW_82360" localSheetId="5" hidden="1">'MAY 2026 BVA'!$G$86</definedName>
    <definedName name="QB_ROW_82360" localSheetId="1" hidden="1">'MAY 2026 MTD I&amp;E'!$G$85</definedName>
    <definedName name="QB_ROW_82360" localSheetId="2" hidden="1">'MAY 2026 YTD I&amp;E'!$G$86</definedName>
    <definedName name="QB_ROW_8260" localSheetId="0" hidden="1">'MAY 2026 Balance Sheet'!$G$61</definedName>
    <definedName name="QB_ROW_8311" localSheetId="0" hidden="1">'MAY 2026 Balance Sheet'!$B$81</definedName>
    <definedName name="QB_ROW_83280" localSheetId="5" hidden="1">'MAY 2026 BVA'!$I$134</definedName>
    <definedName name="QB_ROW_83280" localSheetId="1" hidden="1">'MAY 2026 MTD I&amp;E'!$I$131</definedName>
    <definedName name="QB_ROW_83280" localSheetId="2" hidden="1">'MAY 2026 YTD I&amp;E'!$I$133</definedName>
    <definedName name="QB_ROW_84280" localSheetId="5" hidden="1">'MAY 2026 BVA'!$I$132</definedName>
    <definedName name="QB_ROW_84280" localSheetId="1" hidden="1">'MAY 2026 MTD I&amp;E'!$I$129</definedName>
    <definedName name="QB_ROW_84280" localSheetId="2" hidden="1">'MAY 2026 YTD I&amp;E'!$I$131</definedName>
    <definedName name="QB_ROW_86260" localSheetId="5" hidden="1">'MAY 2026 BVA'!$G$139</definedName>
    <definedName name="QB_ROW_86260" localSheetId="1" hidden="1">'MAY 2026 MTD I&amp;E'!$G$136</definedName>
    <definedName name="QB_ROW_86260" localSheetId="2" hidden="1">'MAY 2026 YTD I&amp;E'!$G$138</definedName>
    <definedName name="QB_ROW_86321" localSheetId="5" hidden="1">'MAY 2026 BVA'!$C$33</definedName>
    <definedName name="QB_ROW_86321" localSheetId="1" hidden="1">'MAY 2026 MTD I&amp;E'!$C$33</definedName>
    <definedName name="QB_ROW_86321" localSheetId="2" hidden="1">'MAY 2026 YTD I&amp;E'!$C$33</definedName>
    <definedName name="QB_ROW_87250" localSheetId="5" hidden="1">'MAY 2026 BVA'!$F$143</definedName>
    <definedName name="QB_ROW_87250" localSheetId="1" hidden="1">'MAY 2026 MTD I&amp;E'!$F$140</definedName>
    <definedName name="QB_ROW_87250" localSheetId="2" hidden="1">'MAY 2026 YTD I&amp;E'!$F$142</definedName>
    <definedName name="QB_ROW_88250" localSheetId="5" hidden="1">'MAY 2026 BVA'!$F$145</definedName>
    <definedName name="QB_ROW_88250" localSheetId="1" hidden="1">'MAY 2026 MTD I&amp;E'!$F$141</definedName>
    <definedName name="QB_ROW_88250" localSheetId="2" hidden="1">'MAY 2026 YTD I&amp;E'!$F$144</definedName>
    <definedName name="QB_ROW_9021" localSheetId="0" hidden="1">'MAY 2026 Balance Sheet'!$C$41</definedName>
    <definedName name="QB_ROW_90250" localSheetId="5" hidden="1">'MAY 2026 BVA'!$F$150</definedName>
    <definedName name="QB_ROW_90250" localSheetId="1" hidden="1">'MAY 2026 MTD I&amp;E'!$F$146</definedName>
    <definedName name="QB_ROW_90250" localSheetId="2" hidden="1">'MAY 2026 YTD I&amp;E'!$F$149</definedName>
    <definedName name="QB_ROW_91050" localSheetId="5" hidden="1">'MAY 2026 BVA'!$F$174</definedName>
    <definedName name="QB_ROW_91050" localSheetId="1" hidden="1">'MAY 2026 MTD I&amp;E'!$F$168</definedName>
    <definedName name="QB_ROW_91050" localSheetId="2" hidden="1">'MAY 2026 YTD I&amp;E'!$F$173</definedName>
    <definedName name="QB_ROW_91260" localSheetId="5" hidden="1">'MAY 2026 BVA'!$G$195</definedName>
    <definedName name="QB_ROW_91260" localSheetId="1" hidden="1">'MAY 2026 MTD I&amp;E'!$G$189</definedName>
    <definedName name="QB_ROW_91260" localSheetId="2" hidden="1">'MAY 2026 YTD I&amp;E'!$G$194</definedName>
    <definedName name="QB_ROW_91350" localSheetId="5" hidden="1">'MAY 2026 BVA'!$F$196</definedName>
    <definedName name="QB_ROW_91350" localSheetId="1" hidden="1">'MAY 2026 MTD I&amp;E'!$F$190</definedName>
    <definedName name="QB_ROW_91350" localSheetId="2" hidden="1">'MAY 2026 YTD I&amp;E'!$F$195</definedName>
    <definedName name="QB_ROW_92060" localSheetId="5" hidden="1">'MAY 2026 BVA'!$G$111</definedName>
    <definedName name="QB_ROW_92060" localSheetId="1" hidden="1">'MAY 2026 MTD I&amp;E'!$G$108</definedName>
    <definedName name="QB_ROW_92060" localSheetId="2" hidden="1">'MAY 2026 YTD I&amp;E'!$G$110</definedName>
    <definedName name="QB_ROW_92360" localSheetId="5" hidden="1">'MAY 2026 BVA'!$G$121</definedName>
    <definedName name="QB_ROW_92360" localSheetId="1" hidden="1">'MAY 2026 MTD I&amp;E'!$G$118</definedName>
    <definedName name="QB_ROW_92360" localSheetId="2" hidden="1">'MAY 2026 YTD I&amp;E'!$G$120</definedName>
    <definedName name="QB_ROW_9260" localSheetId="0" hidden="1">'MAY 2026 Balance Sheet'!$G$62</definedName>
    <definedName name="QB_ROW_9321" localSheetId="0" hidden="1">'MAY 2026 Balance Sheet'!$C$77</definedName>
    <definedName name="QB_ROW_93240" localSheetId="0" hidden="1">'MAY 2026 Balance Sheet'!$E$13</definedName>
    <definedName name="QB_ROW_94250" localSheetId="5" hidden="1">'MAY 2026 BVA'!$F$160</definedName>
    <definedName name="QB_ROW_94250" localSheetId="1" hidden="1">'MAY 2026 MTD I&amp;E'!$F$154</definedName>
    <definedName name="QB_ROW_94250" localSheetId="2" hidden="1">'MAY 2026 YTD I&amp;E'!$F$159</definedName>
    <definedName name="QB_ROW_96250" localSheetId="5" hidden="1">'MAY 2026 BVA'!$F$151</definedName>
    <definedName name="QB_ROW_96250" localSheetId="1" hidden="1">'MAY 2026 MTD I&amp;E'!$F$147</definedName>
    <definedName name="QB_ROW_96250" localSheetId="2" hidden="1">'MAY 2026 YTD I&amp;E'!$F$150</definedName>
    <definedName name="QB_ROW_97050" localSheetId="5" hidden="1">'MAY 2026 BVA'!$F$161</definedName>
    <definedName name="QB_ROW_97050" localSheetId="1" hidden="1">'MAY 2026 MTD I&amp;E'!$F$155</definedName>
    <definedName name="QB_ROW_97050" localSheetId="2" hidden="1">'MAY 2026 YTD I&amp;E'!$F$160</definedName>
    <definedName name="QB_ROW_97260" localSheetId="5" hidden="1">'MAY 2026 BVA'!$G$172</definedName>
    <definedName name="QB_ROW_97260" localSheetId="1" hidden="1">'MAY 2026 MTD I&amp;E'!$G$166</definedName>
    <definedName name="QB_ROW_97260" localSheetId="2" hidden="1">'MAY 2026 YTD I&amp;E'!$G$171</definedName>
    <definedName name="QB_ROW_97350" localSheetId="5" hidden="1">'MAY 2026 BVA'!$F$173</definedName>
    <definedName name="QB_ROW_97350" localSheetId="1" hidden="1">'MAY 2026 MTD I&amp;E'!$F$167</definedName>
    <definedName name="QB_ROW_97350" localSheetId="2" hidden="1">'MAY 2026 YTD I&amp;E'!$F$172</definedName>
    <definedName name="QBCANSUPPORTUPDATE" localSheetId="0">TRUE</definedName>
    <definedName name="QBCANSUPPORTUPDATE" localSheetId="5">TRUE</definedName>
    <definedName name="QBCANSUPPORTUPDATE" localSheetId="1">TRUE</definedName>
    <definedName name="QBCANSUPPORTUPDATE" localSheetId="2">TRUE</definedName>
    <definedName name="QBCOMPANYFILENAME" localSheetId="0">"C:\Users\SherrySnyder\Desktop\Quickbooks\NFPD - Company File 11.08.2023.QBW"</definedName>
    <definedName name="QBCOMPANYFILENAME" localSheetId="5">"C:\Users\SherrySnyder\Desktop\Quickbooks\NFPD - Company File 11.08.2023.QBW"</definedName>
    <definedName name="QBCOMPANYFILENAME" localSheetId="1">"C:\Users\SherrySnyder\Desktop\Quickbooks\NFPD - Company File 11.08.2023.QBW"</definedName>
    <definedName name="QBCOMPANYFILENAME" localSheetId="2">"C:\Users\SherrySnyder\Desktop\Quickbooks\NFPD - Company File 11.08.2023.QBW"</definedName>
    <definedName name="QBENDDATE" localSheetId="0">20260531</definedName>
    <definedName name="QBENDDATE" localSheetId="5">20261231</definedName>
    <definedName name="QBENDDATE" localSheetId="1">20260531</definedName>
    <definedName name="QBENDDATE" localSheetId="2">20260531</definedName>
    <definedName name="QBHEADERSONSCREEN" localSheetId="0">FALSE</definedName>
    <definedName name="QBHEADERSONSCREEN" localSheetId="5">FALSE</definedName>
    <definedName name="QBHEADERSONSCREEN" localSheetId="1">FALSE</definedName>
    <definedName name="QBHEADERSONSCREEN" localSheetId="2">FALSE</definedName>
    <definedName name="QBMETADATASIZE" localSheetId="0">5964</definedName>
    <definedName name="QBMETADATASIZE" localSheetId="5">5964</definedName>
    <definedName name="QBMETADATASIZE" localSheetId="1">5964</definedName>
    <definedName name="QBMETADATASIZE" localSheetId="2">5964</definedName>
    <definedName name="QBPRESERVECOLOR" localSheetId="0">TRUE</definedName>
    <definedName name="QBPRESERVECOLOR" localSheetId="5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5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5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5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5">0</definedName>
    <definedName name="QBREPORTCOLAXIS" localSheetId="1">0</definedName>
    <definedName name="QBREPORTCOLAXIS" localSheetId="2">0</definedName>
    <definedName name="QBREPORTCOMPANYID" localSheetId="0">"8485c3b05ade4270975b6060e7430806"</definedName>
    <definedName name="QBREPORTCOMPANYID" localSheetId="5">"8485c3b05ade4270975b6060e7430806"</definedName>
    <definedName name="QBREPORTCOMPANYID" localSheetId="1">"8485c3b05ade4270975b6060e7430806"</definedName>
    <definedName name="QBREPORTCOMPANYID" localSheetId="2">"8485c3b05ade4270975b6060e7430806"</definedName>
    <definedName name="QBREPORTCOMPARECOL_ANNUALBUDGET" localSheetId="0">FALSE</definedName>
    <definedName name="QBREPORTCOMPARECOL_ANNUALBUDGET" localSheetId="5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5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5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5">TRUE</definedName>
    <definedName name="QBREPORTCOMPARECOL_BUDDIFF" localSheetId="1">TRUE</definedName>
    <definedName name="QBREPORTCOMPARECOL_BUDDIFF" localSheetId="2">TRUE</definedName>
    <definedName name="QBREPORTCOMPARECOL_BUDGET" localSheetId="0">FALSE</definedName>
    <definedName name="QBREPORTCOMPARECOL_BUDGET" localSheetId="5">TRUE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5">TRUE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5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5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5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5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5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5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5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5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5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5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5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5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5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5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5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5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5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5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5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5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5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5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5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5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5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5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5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5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5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5">11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5">24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5">288</definedName>
    <definedName name="QBREPORTTYPE" localSheetId="1">288</definedName>
    <definedName name="QBREPORTTYPE" localSheetId="2">288</definedName>
    <definedName name="QBROWHEADERS" localSheetId="0">7</definedName>
    <definedName name="QBROWHEADERS" localSheetId="5">9</definedName>
    <definedName name="QBROWHEADERS" localSheetId="1">9</definedName>
    <definedName name="QBROWHEADERS" localSheetId="2">9</definedName>
    <definedName name="QBSTARTDATE" localSheetId="0">20260101</definedName>
    <definedName name="QBSTARTDATE" localSheetId="5">20260101</definedName>
    <definedName name="QBSTARTDATE" localSheetId="1">20260501</definedName>
    <definedName name="QBSTARTDATE" localSheetId="2">20260101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283" i="5" l="1"/>
  <c r="L283" i="5"/>
  <c r="K283" i="5"/>
  <c r="J283" i="5"/>
  <c r="M282" i="5"/>
  <c r="L282" i="5"/>
  <c r="K282" i="5"/>
  <c r="J282" i="5"/>
  <c r="M281" i="5"/>
  <c r="L281" i="5"/>
  <c r="K281" i="5"/>
  <c r="J281" i="5"/>
  <c r="M280" i="5"/>
  <c r="L280" i="5"/>
  <c r="K280" i="5"/>
  <c r="J280" i="5"/>
  <c r="M279" i="5"/>
  <c r="L279" i="5"/>
  <c r="M278" i="5"/>
  <c r="L278" i="5"/>
  <c r="M276" i="5"/>
  <c r="L276" i="5"/>
  <c r="K276" i="5"/>
  <c r="J276" i="5"/>
  <c r="M274" i="5"/>
  <c r="L274" i="5"/>
  <c r="K274" i="5"/>
  <c r="J274" i="5"/>
  <c r="M272" i="5"/>
  <c r="L272" i="5"/>
  <c r="M261" i="5"/>
  <c r="L261" i="5"/>
  <c r="K261" i="5"/>
  <c r="J261" i="5"/>
  <c r="M260" i="5"/>
  <c r="L260" i="5"/>
  <c r="K260" i="5"/>
  <c r="J260" i="5"/>
  <c r="J258" i="5"/>
  <c r="J251" i="5"/>
  <c r="M248" i="5"/>
  <c r="L248" i="5"/>
  <c r="K248" i="5"/>
  <c r="J248" i="5"/>
  <c r="M245" i="5"/>
  <c r="L245" i="5"/>
  <c r="M244" i="5"/>
  <c r="L244" i="5"/>
  <c r="J241" i="5"/>
  <c r="J238" i="5"/>
  <c r="M232" i="5"/>
  <c r="L232" i="5"/>
  <c r="K232" i="5"/>
  <c r="J232" i="5"/>
  <c r="M231" i="5"/>
  <c r="L231" i="5"/>
  <c r="K231" i="5"/>
  <c r="J231" i="5"/>
  <c r="M230" i="5"/>
  <c r="L230" i="5"/>
  <c r="M229" i="5"/>
  <c r="L229" i="5"/>
  <c r="K229" i="5"/>
  <c r="J229" i="5"/>
  <c r="M228" i="5"/>
  <c r="L228" i="5"/>
  <c r="K228" i="5"/>
  <c r="J228" i="5"/>
  <c r="M227" i="5"/>
  <c r="L227" i="5"/>
  <c r="M225" i="5"/>
  <c r="L225" i="5"/>
  <c r="M224" i="5"/>
  <c r="L224" i="5"/>
  <c r="M223" i="5"/>
  <c r="L223" i="5"/>
  <c r="M222" i="5"/>
  <c r="L222" i="5"/>
  <c r="M221" i="5"/>
  <c r="L221" i="5"/>
  <c r="M220" i="5"/>
  <c r="L220" i="5"/>
  <c r="M218" i="5"/>
  <c r="L218" i="5"/>
  <c r="K218" i="5"/>
  <c r="J218" i="5"/>
  <c r="M217" i="5"/>
  <c r="L217" i="5"/>
  <c r="K217" i="5"/>
  <c r="J217" i="5"/>
  <c r="M216" i="5"/>
  <c r="L216" i="5"/>
  <c r="M215" i="5"/>
  <c r="L215" i="5"/>
  <c r="M214" i="5"/>
  <c r="L214" i="5"/>
  <c r="M211" i="5"/>
  <c r="L211" i="5"/>
  <c r="M210" i="5"/>
  <c r="L210" i="5"/>
  <c r="K210" i="5"/>
  <c r="J210" i="5"/>
  <c r="M209" i="5"/>
  <c r="L209" i="5"/>
  <c r="M208" i="5"/>
  <c r="L208" i="5"/>
  <c r="M207" i="5"/>
  <c r="L207" i="5"/>
  <c r="M206" i="5"/>
  <c r="L206" i="5"/>
  <c r="M204" i="5"/>
  <c r="L204" i="5"/>
  <c r="M202" i="5"/>
  <c r="L202" i="5"/>
  <c r="K202" i="5"/>
  <c r="J202" i="5"/>
  <c r="M201" i="5"/>
  <c r="L201" i="5"/>
  <c r="M200" i="5"/>
  <c r="L200" i="5"/>
  <c r="M199" i="5"/>
  <c r="L199" i="5"/>
  <c r="M197" i="5"/>
  <c r="L197" i="5"/>
  <c r="K197" i="5"/>
  <c r="J197" i="5"/>
  <c r="M196" i="5"/>
  <c r="L196" i="5"/>
  <c r="K196" i="5"/>
  <c r="J196" i="5"/>
  <c r="M195" i="5"/>
  <c r="L195" i="5"/>
  <c r="M194" i="5"/>
  <c r="L194" i="5"/>
  <c r="M193" i="5"/>
  <c r="L193" i="5"/>
  <c r="M192" i="5"/>
  <c r="L192" i="5"/>
  <c r="M191" i="5"/>
  <c r="L191" i="5"/>
  <c r="M190" i="5"/>
  <c r="L190" i="5"/>
  <c r="M189" i="5"/>
  <c r="L189" i="5"/>
  <c r="M188" i="5"/>
  <c r="L188" i="5"/>
  <c r="M187" i="5"/>
  <c r="L187" i="5"/>
  <c r="M186" i="5"/>
  <c r="L186" i="5"/>
  <c r="M185" i="5"/>
  <c r="L185" i="5"/>
  <c r="M184" i="5"/>
  <c r="L184" i="5"/>
  <c r="M183" i="5"/>
  <c r="L183" i="5"/>
  <c r="M182" i="5"/>
  <c r="L182" i="5"/>
  <c r="M181" i="5"/>
  <c r="L181" i="5"/>
  <c r="M180" i="5"/>
  <c r="L180" i="5"/>
  <c r="M179" i="5"/>
  <c r="L179" i="5"/>
  <c r="M178" i="5"/>
  <c r="L178" i="5"/>
  <c r="M177" i="5"/>
  <c r="L177" i="5"/>
  <c r="M176" i="5"/>
  <c r="L176" i="5"/>
  <c r="M175" i="5"/>
  <c r="L175" i="5"/>
  <c r="M173" i="5"/>
  <c r="L173" i="5"/>
  <c r="K173" i="5"/>
  <c r="J173" i="5"/>
  <c r="M172" i="5"/>
  <c r="L172" i="5"/>
  <c r="M171" i="5"/>
  <c r="L171" i="5"/>
  <c r="M170" i="5"/>
  <c r="L170" i="5"/>
  <c r="M169" i="5"/>
  <c r="L169" i="5"/>
  <c r="M168" i="5"/>
  <c r="L168" i="5"/>
  <c r="M167" i="5"/>
  <c r="L167" i="5"/>
  <c r="M166" i="5"/>
  <c r="L166" i="5"/>
  <c r="M165" i="5"/>
  <c r="L165" i="5"/>
  <c r="M164" i="5"/>
  <c r="L164" i="5"/>
  <c r="M163" i="5"/>
  <c r="L163" i="5"/>
  <c r="M162" i="5"/>
  <c r="L162" i="5"/>
  <c r="M160" i="5"/>
  <c r="L160" i="5"/>
  <c r="M158" i="5"/>
  <c r="L158" i="5"/>
  <c r="M157" i="5"/>
  <c r="L157" i="5"/>
  <c r="M155" i="5"/>
  <c r="L155" i="5"/>
  <c r="K155" i="5"/>
  <c r="J155" i="5"/>
  <c r="M152" i="5"/>
  <c r="L152" i="5"/>
  <c r="M151" i="5"/>
  <c r="L151" i="5"/>
  <c r="M150" i="5"/>
  <c r="L150" i="5"/>
  <c r="M149" i="5"/>
  <c r="L149" i="5"/>
  <c r="M148" i="5"/>
  <c r="L148" i="5"/>
  <c r="M146" i="5"/>
  <c r="L146" i="5"/>
  <c r="K146" i="5"/>
  <c r="J146" i="5"/>
  <c r="M145" i="5"/>
  <c r="L145" i="5"/>
  <c r="M143" i="5"/>
  <c r="L143" i="5"/>
  <c r="M141" i="5"/>
  <c r="L141" i="5"/>
  <c r="K141" i="5"/>
  <c r="J141" i="5"/>
  <c r="M140" i="5"/>
  <c r="L140" i="5"/>
  <c r="K140" i="5"/>
  <c r="J140" i="5"/>
  <c r="M139" i="5"/>
  <c r="L139" i="5"/>
  <c r="M138" i="5"/>
  <c r="L138" i="5"/>
  <c r="K138" i="5"/>
  <c r="J138" i="5"/>
  <c r="M137" i="5"/>
  <c r="L137" i="5"/>
  <c r="M136" i="5"/>
  <c r="L136" i="5"/>
  <c r="M135" i="5"/>
  <c r="L135" i="5"/>
  <c r="K135" i="5"/>
  <c r="J135" i="5"/>
  <c r="M134" i="5"/>
  <c r="L134" i="5"/>
  <c r="M133" i="5"/>
  <c r="L133" i="5"/>
  <c r="M132" i="5"/>
  <c r="L132" i="5"/>
  <c r="M129" i="5"/>
  <c r="L129" i="5"/>
  <c r="K129" i="5"/>
  <c r="J129" i="5"/>
  <c r="M128" i="5"/>
  <c r="L128" i="5"/>
  <c r="M127" i="5"/>
  <c r="L127" i="5"/>
  <c r="M126" i="5"/>
  <c r="L126" i="5"/>
  <c r="M125" i="5"/>
  <c r="L125" i="5"/>
  <c r="M124" i="5"/>
  <c r="L124" i="5"/>
  <c r="M123" i="5"/>
  <c r="L123" i="5"/>
  <c r="M121" i="5"/>
  <c r="L121" i="5"/>
  <c r="K121" i="5"/>
  <c r="J121" i="5"/>
  <c r="M120" i="5"/>
  <c r="L120" i="5"/>
  <c r="M119" i="5"/>
  <c r="L119" i="5"/>
  <c r="K119" i="5"/>
  <c r="J119" i="5"/>
  <c r="M118" i="5"/>
  <c r="L118" i="5"/>
  <c r="M117" i="5"/>
  <c r="L117" i="5"/>
  <c r="M115" i="5"/>
  <c r="L115" i="5"/>
  <c r="K115" i="5"/>
  <c r="J115" i="5"/>
  <c r="M114" i="5"/>
  <c r="L114" i="5"/>
  <c r="M113" i="5"/>
  <c r="L113" i="5"/>
  <c r="M110" i="5"/>
  <c r="L110" i="5"/>
  <c r="M108" i="5"/>
  <c r="L108" i="5"/>
  <c r="K108" i="5"/>
  <c r="J108" i="5"/>
  <c r="M106" i="5"/>
  <c r="L106" i="5"/>
  <c r="M105" i="5"/>
  <c r="L105" i="5"/>
  <c r="M104" i="5"/>
  <c r="L104" i="5"/>
  <c r="M103" i="5"/>
  <c r="L103" i="5"/>
  <c r="M101" i="5"/>
  <c r="L101" i="5"/>
  <c r="K101" i="5"/>
  <c r="J101" i="5"/>
  <c r="M100" i="5"/>
  <c r="L100" i="5"/>
  <c r="K100" i="5"/>
  <c r="J100" i="5"/>
  <c r="M98" i="5"/>
  <c r="L98" i="5"/>
  <c r="M97" i="5"/>
  <c r="L97" i="5"/>
  <c r="M96" i="5"/>
  <c r="L96" i="5"/>
  <c r="M94" i="5"/>
  <c r="L94" i="5"/>
  <c r="K94" i="5"/>
  <c r="J94" i="5"/>
  <c r="M93" i="5"/>
  <c r="L93" i="5"/>
  <c r="M92" i="5"/>
  <c r="L92" i="5"/>
  <c r="M91" i="5"/>
  <c r="L91" i="5"/>
  <c r="M90" i="5"/>
  <c r="L90" i="5"/>
  <c r="M89" i="5"/>
  <c r="L89" i="5"/>
  <c r="M88" i="5"/>
  <c r="L88" i="5"/>
  <c r="M86" i="5"/>
  <c r="L86" i="5"/>
  <c r="K86" i="5"/>
  <c r="J86" i="5"/>
  <c r="M85" i="5"/>
  <c r="L85" i="5"/>
  <c r="M84" i="5"/>
  <c r="L84" i="5"/>
  <c r="M83" i="5"/>
  <c r="L83" i="5"/>
  <c r="M80" i="5"/>
  <c r="L80" i="5"/>
  <c r="M79" i="5"/>
  <c r="L79" i="5"/>
  <c r="K79" i="5"/>
  <c r="J79" i="5"/>
  <c r="M78" i="5"/>
  <c r="L78" i="5"/>
  <c r="M77" i="5"/>
  <c r="L77" i="5"/>
  <c r="M76" i="5"/>
  <c r="L76" i="5"/>
  <c r="M75" i="5"/>
  <c r="L75" i="5"/>
  <c r="M73" i="5"/>
  <c r="L73" i="5"/>
  <c r="M72" i="5"/>
  <c r="L72" i="5"/>
  <c r="M71" i="5"/>
  <c r="L71" i="5"/>
  <c r="M68" i="5"/>
  <c r="L68" i="5"/>
  <c r="K68" i="5"/>
  <c r="J68" i="5"/>
  <c r="M67" i="5"/>
  <c r="L67" i="5"/>
  <c r="M66" i="5"/>
  <c r="L66" i="5"/>
  <c r="M65" i="5"/>
  <c r="L65" i="5"/>
  <c r="M64" i="5"/>
  <c r="L64" i="5"/>
  <c r="M63" i="5"/>
  <c r="L63" i="5"/>
  <c r="M62" i="5"/>
  <c r="L62" i="5"/>
  <c r="M60" i="5"/>
  <c r="L60" i="5"/>
  <c r="K60" i="5"/>
  <c r="J60" i="5"/>
  <c r="M58" i="5"/>
  <c r="L58" i="5"/>
  <c r="M57" i="5"/>
  <c r="L57" i="5"/>
  <c r="M56" i="5"/>
  <c r="L56" i="5"/>
  <c r="M55" i="5"/>
  <c r="L55" i="5"/>
  <c r="M53" i="5"/>
  <c r="L53" i="5"/>
  <c r="K53" i="5"/>
  <c r="J53" i="5"/>
  <c r="M52" i="5"/>
  <c r="L52" i="5"/>
  <c r="M51" i="5"/>
  <c r="L51" i="5"/>
  <c r="M50" i="5"/>
  <c r="L50" i="5"/>
  <c r="M48" i="5"/>
  <c r="L48" i="5"/>
  <c r="M47" i="5"/>
  <c r="L47" i="5"/>
  <c r="M46" i="5"/>
  <c r="L46" i="5"/>
  <c r="M45" i="5"/>
  <c r="L45" i="5"/>
  <c r="M44" i="5"/>
  <c r="L44" i="5"/>
  <c r="M42" i="5"/>
  <c r="L42" i="5"/>
  <c r="K42" i="5"/>
  <c r="J42" i="5"/>
  <c r="M41" i="5"/>
  <c r="L41" i="5"/>
  <c r="M40" i="5"/>
  <c r="L40" i="5"/>
  <c r="M39" i="5"/>
  <c r="L39" i="5"/>
  <c r="M38" i="5"/>
  <c r="L38" i="5"/>
  <c r="M37" i="5"/>
  <c r="L37" i="5"/>
  <c r="M36" i="5"/>
  <c r="L36" i="5"/>
  <c r="M33" i="5"/>
  <c r="L33" i="5"/>
  <c r="K33" i="5"/>
  <c r="J33" i="5"/>
  <c r="M32" i="5"/>
  <c r="L32" i="5"/>
  <c r="K32" i="5"/>
  <c r="J32" i="5"/>
  <c r="M31" i="5"/>
  <c r="L31" i="5"/>
  <c r="K31" i="5"/>
  <c r="J31" i="5"/>
  <c r="M30" i="5"/>
  <c r="L30" i="5"/>
  <c r="M29" i="5"/>
  <c r="L29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M16" i="5"/>
  <c r="L16" i="5"/>
  <c r="M15" i="5"/>
  <c r="L15" i="5"/>
  <c r="M13" i="5"/>
  <c r="L13" i="5"/>
  <c r="M12" i="5"/>
  <c r="L12" i="5"/>
  <c r="M11" i="5"/>
  <c r="L11" i="5"/>
  <c r="M9" i="5"/>
  <c r="L9" i="5"/>
  <c r="M8" i="5"/>
  <c r="L8" i="5"/>
  <c r="M7" i="5"/>
  <c r="L7" i="5"/>
  <c r="M6" i="5"/>
  <c r="L6" i="5"/>
  <c r="M282" i="3"/>
  <c r="L282" i="3"/>
  <c r="K282" i="3"/>
  <c r="J282" i="3"/>
  <c r="M281" i="3"/>
  <c r="L281" i="3"/>
  <c r="K281" i="3"/>
  <c r="J281" i="3"/>
  <c r="M280" i="3"/>
  <c r="L280" i="3"/>
  <c r="K280" i="3"/>
  <c r="J280" i="3"/>
  <c r="M279" i="3"/>
  <c r="L279" i="3"/>
  <c r="K279" i="3"/>
  <c r="J279" i="3"/>
  <c r="M278" i="3"/>
  <c r="L278" i="3"/>
  <c r="M277" i="3"/>
  <c r="L277" i="3"/>
  <c r="M275" i="3"/>
  <c r="L275" i="3"/>
  <c r="K275" i="3"/>
  <c r="J275" i="3"/>
  <c r="M273" i="3"/>
  <c r="L273" i="3"/>
  <c r="K273" i="3"/>
  <c r="J273" i="3"/>
  <c r="M271" i="3"/>
  <c r="L271" i="3"/>
  <c r="M260" i="3"/>
  <c r="L260" i="3"/>
  <c r="K260" i="3"/>
  <c r="J260" i="3"/>
  <c r="M259" i="3"/>
  <c r="L259" i="3"/>
  <c r="K259" i="3"/>
  <c r="J259" i="3"/>
  <c r="J257" i="3"/>
  <c r="J250" i="3"/>
  <c r="M247" i="3"/>
  <c r="L247" i="3"/>
  <c r="K247" i="3"/>
  <c r="J247" i="3"/>
  <c r="M244" i="3"/>
  <c r="L244" i="3"/>
  <c r="M243" i="3"/>
  <c r="L243" i="3"/>
  <c r="J240" i="3"/>
  <c r="J237" i="3"/>
  <c r="M231" i="3"/>
  <c r="L231" i="3"/>
  <c r="K231" i="3"/>
  <c r="J231" i="3"/>
  <c r="M230" i="3"/>
  <c r="L230" i="3"/>
  <c r="K230" i="3"/>
  <c r="J230" i="3"/>
  <c r="M229" i="3"/>
  <c r="L229" i="3"/>
  <c r="M228" i="3"/>
  <c r="L228" i="3"/>
  <c r="K228" i="3"/>
  <c r="J228" i="3"/>
  <c r="M227" i="3"/>
  <c r="L227" i="3"/>
  <c r="K227" i="3"/>
  <c r="J227" i="3"/>
  <c r="M226" i="3"/>
  <c r="L226" i="3"/>
  <c r="M224" i="3"/>
  <c r="L224" i="3"/>
  <c r="M223" i="3"/>
  <c r="L223" i="3"/>
  <c r="M222" i="3"/>
  <c r="L222" i="3"/>
  <c r="M221" i="3"/>
  <c r="L221" i="3"/>
  <c r="M220" i="3"/>
  <c r="L220" i="3"/>
  <c r="M219" i="3"/>
  <c r="L219" i="3"/>
  <c r="M217" i="3"/>
  <c r="L217" i="3"/>
  <c r="K217" i="3"/>
  <c r="J217" i="3"/>
  <c r="M216" i="3"/>
  <c r="L216" i="3"/>
  <c r="K216" i="3"/>
  <c r="J216" i="3"/>
  <c r="M215" i="3"/>
  <c r="L215" i="3"/>
  <c r="M214" i="3"/>
  <c r="L214" i="3"/>
  <c r="M213" i="3"/>
  <c r="L213" i="3"/>
  <c r="M210" i="3"/>
  <c r="L210" i="3"/>
  <c r="M209" i="3"/>
  <c r="L209" i="3"/>
  <c r="K209" i="3"/>
  <c r="J209" i="3"/>
  <c r="M208" i="3"/>
  <c r="L208" i="3"/>
  <c r="M207" i="3"/>
  <c r="L207" i="3"/>
  <c r="M206" i="3"/>
  <c r="L206" i="3"/>
  <c r="M205" i="3"/>
  <c r="L205" i="3"/>
  <c r="M203" i="3"/>
  <c r="L203" i="3"/>
  <c r="M201" i="3"/>
  <c r="L201" i="3"/>
  <c r="K201" i="3"/>
  <c r="J201" i="3"/>
  <c r="M200" i="3"/>
  <c r="L200" i="3"/>
  <c r="M199" i="3"/>
  <c r="L199" i="3"/>
  <c r="M198" i="3"/>
  <c r="L198" i="3"/>
  <c r="M196" i="3"/>
  <c r="L196" i="3"/>
  <c r="K196" i="3"/>
  <c r="J196" i="3"/>
  <c r="M195" i="3"/>
  <c r="L195" i="3"/>
  <c r="K195" i="3"/>
  <c r="J195" i="3"/>
  <c r="M194" i="3"/>
  <c r="L194" i="3"/>
  <c r="M193" i="3"/>
  <c r="L193" i="3"/>
  <c r="M192" i="3"/>
  <c r="L192" i="3"/>
  <c r="M191" i="3"/>
  <c r="L191" i="3"/>
  <c r="M190" i="3"/>
  <c r="L190" i="3"/>
  <c r="M189" i="3"/>
  <c r="L189" i="3"/>
  <c r="M188" i="3"/>
  <c r="L188" i="3"/>
  <c r="M187" i="3"/>
  <c r="L187" i="3"/>
  <c r="M186" i="3"/>
  <c r="L186" i="3"/>
  <c r="M185" i="3"/>
  <c r="L185" i="3"/>
  <c r="M184" i="3"/>
  <c r="L184" i="3"/>
  <c r="M183" i="3"/>
  <c r="L183" i="3"/>
  <c r="M182" i="3"/>
  <c r="L182" i="3"/>
  <c r="M181" i="3"/>
  <c r="L181" i="3"/>
  <c r="M180" i="3"/>
  <c r="L180" i="3"/>
  <c r="M179" i="3"/>
  <c r="L179" i="3"/>
  <c r="M178" i="3"/>
  <c r="L178" i="3"/>
  <c r="M177" i="3"/>
  <c r="L177" i="3"/>
  <c r="M176" i="3"/>
  <c r="L176" i="3"/>
  <c r="M175" i="3"/>
  <c r="L175" i="3"/>
  <c r="M174" i="3"/>
  <c r="L174" i="3"/>
  <c r="M172" i="3"/>
  <c r="L172" i="3"/>
  <c r="K172" i="3"/>
  <c r="J172" i="3"/>
  <c r="M171" i="3"/>
  <c r="L171" i="3"/>
  <c r="M170" i="3"/>
  <c r="L170" i="3"/>
  <c r="M169" i="3"/>
  <c r="L169" i="3"/>
  <c r="M168" i="3"/>
  <c r="L168" i="3"/>
  <c r="M167" i="3"/>
  <c r="L167" i="3"/>
  <c r="M166" i="3"/>
  <c r="L166" i="3"/>
  <c r="M165" i="3"/>
  <c r="L165" i="3"/>
  <c r="M164" i="3"/>
  <c r="L164" i="3"/>
  <c r="M163" i="3"/>
  <c r="L163" i="3"/>
  <c r="M162" i="3"/>
  <c r="L162" i="3"/>
  <c r="M161" i="3"/>
  <c r="L161" i="3"/>
  <c r="M159" i="3"/>
  <c r="L159" i="3"/>
  <c r="M157" i="3"/>
  <c r="L157" i="3"/>
  <c r="M156" i="3"/>
  <c r="L156" i="3"/>
  <c r="M154" i="3"/>
  <c r="L154" i="3"/>
  <c r="K154" i="3"/>
  <c r="J154" i="3"/>
  <c r="M151" i="3"/>
  <c r="L151" i="3"/>
  <c r="M150" i="3"/>
  <c r="L150" i="3"/>
  <c r="M149" i="3"/>
  <c r="L149" i="3"/>
  <c r="M148" i="3"/>
  <c r="L148" i="3"/>
  <c r="M147" i="3"/>
  <c r="L147" i="3"/>
  <c r="M145" i="3"/>
  <c r="L145" i="3"/>
  <c r="K145" i="3"/>
  <c r="J145" i="3"/>
  <c r="M144" i="3"/>
  <c r="L144" i="3"/>
  <c r="M142" i="3"/>
  <c r="L142" i="3"/>
  <c r="M140" i="3"/>
  <c r="L140" i="3"/>
  <c r="K140" i="3"/>
  <c r="J140" i="3"/>
  <c r="M139" i="3"/>
  <c r="L139" i="3"/>
  <c r="K139" i="3"/>
  <c r="J139" i="3"/>
  <c r="M138" i="3"/>
  <c r="L138" i="3"/>
  <c r="M137" i="3"/>
  <c r="L137" i="3"/>
  <c r="K137" i="3"/>
  <c r="J137" i="3"/>
  <c r="M136" i="3"/>
  <c r="L136" i="3"/>
  <c r="M135" i="3"/>
  <c r="L135" i="3"/>
  <c r="M134" i="3"/>
  <c r="L134" i="3"/>
  <c r="K134" i="3"/>
  <c r="J134" i="3"/>
  <c r="M133" i="3"/>
  <c r="L133" i="3"/>
  <c r="M132" i="3"/>
  <c r="L132" i="3"/>
  <c r="M131" i="3"/>
  <c r="L131" i="3"/>
  <c r="M128" i="3"/>
  <c r="L128" i="3"/>
  <c r="K128" i="3"/>
  <c r="J128" i="3"/>
  <c r="M127" i="3"/>
  <c r="L127" i="3"/>
  <c r="M126" i="3"/>
  <c r="L126" i="3"/>
  <c r="M125" i="3"/>
  <c r="L125" i="3"/>
  <c r="M124" i="3"/>
  <c r="L124" i="3"/>
  <c r="M123" i="3"/>
  <c r="L123" i="3"/>
  <c r="M122" i="3"/>
  <c r="L122" i="3"/>
  <c r="M120" i="3"/>
  <c r="L120" i="3"/>
  <c r="K120" i="3"/>
  <c r="J120" i="3"/>
  <c r="M119" i="3"/>
  <c r="L119" i="3"/>
  <c r="M118" i="3"/>
  <c r="L118" i="3"/>
  <c r="K118" i="3"/>
  <c r="J118" i="3"/>
  <c r="M117" i="3"/>
  <c r="L117" i="3"/>
  <c r="M116" i="3"/>
  <c r="L116" i="3"/>
  <c r="M114" i="3"/>
  <c r="L114" i="3"/>
  <c r="K114" i="3"/>
  <c r="J114" i="3"/>
  <c r="M113" i="3"/>
  <c r="L113" i="3"/>
  <c r="M112" i="3"/>
  <c r="L112" i="3"/>
  <c r="M109" i="3"/>
  <c r="L109" i="3"/>
  <c r="M107" i="3"/>
  <c r="L107" i="3"/>
  <c r="K107" i="3"/>
  <c r="J107" i="3"/>
  <c r="M106" i="3"/>
  <c r="L106" i="3"/>
  <c r="M105" i="3"/>
  <c r="L105" i="3"/>
  <c r="M104" i="3"/>
  <c r="L104" i="3"/>
  <c r="M103" i="3"/>
  <c r="L103" i="3"/>
  <c r="M101" i="3"/>
  <c r="L101" i="3"/>
  <c r="K101" i="3"/>
  <c r="J101" i="3"/>
  <c r="M100" i="3"/>
  <c r="L100" i="3"/>
  <c r="K100" i="3"/>
  <c r="J100" i="3"/>
  <c r="M98" i="3"/>
  <c r="L98" i="3"/>
  <c r="M97" i="3"/>
  <c r="L97" i="3"/>
  <c r="M96" i="3"/>
  <c r="L96" i="3"/>
  <c r="M94" i="3"/>
  <c r="L94" i="3"/>
  <c r="K94" i="3"/>
  <c r="J94" i="3"/>
  <c r="M93" i="3"/>
  <c r="L93" i="3"/>
  <c r="M92" i="3"/>
  <c r="L92" i="3"/>
  <c r="M91" i="3"/>
  <c r="L91" i="3"/>
  <c r="M90" i="3"/>
  <c r="L90" i="3"/>
  <c r="M89" i="3"/>
  <c r="L89" i="3"/>
  <c r="M88" i="3"/>
  <c r="L88" i="3"/>
  <c r="M86" i="3"/>
  <c r="L86" i="3"/>
  <c r="K86" i="3"/>
  <c r="J86" i="3"/>
  <c r="M85" i="3"/>
  <c r="L85" i="3"/>
  <c r="M84" i="3"/>
  <c r="L84" i="3"/>
  <c r="M83" i="3"/>
  <c r="L83" i="3"/>
  <c r="M80" i="3"/>
  <c r="L80" i="3"/>
  <c r="M79" i="3"/>
  <c r="L79" i="3"/>
  <c r="K79" i="3"/>
  <c r="J79" i="3"/>
  <c r="M78" i="3"/>
  <c r="L78" i="3"/>
  <c r="M77" i="3"/>
  <c r="L77" i="3"/>
  <c r="M76" i="3"/>
  <c r="L76" i="3"/>
  <c r="M75" i="3"/>
  <c r="L75" i="3"/>
  <c r="M73" i="3"/>
  <c r="L73" i="3"/>
  <c r="M72" i="3"/>
  <c r="L72" i="3"/>
  <c r="M71" i="3"/>
  <c r="L71" i="3"/>
  <c r="M68" i="3"/>
  <c r="L68" i="3"/>
  <c r="K68" i="3"/>
  <c r="J68" i="3"/>
  <c r="M67" i="3"/>
  <c r="L67" i="3"/>
  <c r="M66" i="3"/>
  <c r="L66" i="3"/>
  <c r="M65" i="3"/>
  <c r="L65" i="3"/>
  <c r="M64" i="3"/>
  <c r="L64" i="3"/>
  <c r="M63" i="3"/>
  <c r="L63" i="3"/>
  <c r="M62" i="3"/>
  <c r="L62" i="3"/>
  <c r="M60" i="3"/>
  <c r="L60" i="3"/>
  <c r="K60" i="3"/>
  <c r="J60" i="3"/>
  <c r="M58" i="3"/>
  <c r="L58" i="3"/>
  <c r="M57" i="3"/>
  <c r="L57" i="3"/>
  <c r="M56" i="3"/>
  <c r="L56" i="3"/>
  <c r="M55" i="3"/>
  <c r="L55" i="3"/>
  <c r="M53" i="3"/>
  <c r="L53" i="3"/>
  <c r="K53" i="3"/>
  <c r="J53" i="3"/>
  <c r="M52" i="3"/>
  <c r="L52" i="3"/>
  <c r="M51" i="3"/>
  <c r="L51" i="3"/>
  <c r="M50" i="3"/>
  <c r="L50" i="3"/>
  <c r="M48" i="3"/>
  <c r="L48" i="3"/>
  <c r="M47" i="3"/>
  <c r="L47" i="3"/>
  <c r="M46" i="3"/>
  <c r="L46" i="3"/>
  <c r="M45" i="3"/>
  <c r="L45" i="3"/>
  <c r="M44" i="3"/>
  <c r="L44" i="3"/>
  <c r="M42" i="3"/>
  <c r="L42" i="3"/>
  <c r="K42" i="3"/>
  <c r="J42" i="3"/>
  <c r="M41" i="3"/>
  <c r="L41" i="3"/>
  <c r="M40" i="3"/>
  <c r="L40" i="3"/>
  <c r="M39" i="3"/>
  <c r="L39" i="3"/>
  <c r="M38" i="3"/>
  <c r="L38" i="3"/>
  <c r="M37" i="3"/>
  <c r="L37" i="3"/>
  <c r="M36" i="3"/>
  <c r="L36" i="3"/>
  <c r="M33" i="3"/>
  <c r="L33" i="3"/>
  <c r="K33" i="3"/>
  <c r="J33" i="3"/>
  <c r="M32" i="3"/>
  <c r="L32" i="3"/>
  <c r="K32" i="3"/>
  <c r="J32" i="3"/>
  <c r="M31" i="3"/>
  <c r="L31" i="3"/>
  <c r="K31" i="3"/>
  <c r="J31" i="3"/>
  <c r="M30" i="3"/>
  <c r="L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3" i="3"/>
  <c r="L13" i="3"/>
  <c r="M12" i="3"/>
  <c r="L12" i="3"/>
  <c r="M11" i="3"/>
  <c r="L11" i="3"/>
  <c r="M9" i="3"/>
  <c r="L9" i="3"/>
  <c r="M8" i="3"/>
  <c r="L8" i="3"/>
  <c r="M7" i="3"/>
  <c r="L7" i="3"/>
  <c r="M6" i="3"/>
  <c r="L6" i="3"/>
  <c r="M259" i="2"/>
  <c r="L259" i="2"/>
  <c r="K259" i="2"/>
  <c r="J259" i="2"/>
  <c r="M258" i="2"/>
  <c r="L258" i="2"/>
  <c r="K258" i="2"/>
  <c r="J258" i="2"/>
  <c r="M257" i="2"/>
  <c r="L257" i="2"/>
  <c r="K257" i="2"/>
  <c r="J257" i="2"/>
  <c r="M256" i="2"/>
  <c r="L256" i="2"/>
  <c r="K256" i="2"/>
  <c r="J256" i="2"/>
  <c r="M255" i="2"/>
  <c r="L255" i="2"/>
  <c r="M254" i="2"/>
  <c r="L254" i="2"/>
  <c r="M252" i="2"/>
  <c r="L252" i="2"/>
  <c r="K252" i="2"/>
  <c r="J252" i="2"/>
  <c r="M250" i="2"/>
  <c r="L250" i="2"/>
  <c r="K250" i="2"/>
  <c r="J250" i="2"/>
  <c r="M248" i="2"/>
  <c r="L248" i="2"/>
  <c r="M242" i="2"/>
  <c r="L242" i="2"/>
  <c r="K242" i="2"/>
  <c r="J242" i="2"/>
  <c r="M241" i="2"/>
  <c r="L241" i="2"/>
  <c r="K241" i="2"/>
  <c r="J241" i="2"/>
  <c r="J238" i="2"/>
  <c r="M235" i="2"/>
  <c r="L235" i="2"/>
  <c r="K235" i="2"/>
  <c r="J235" i="2"/>
  <c r="M232" i="2"/>
  <c r="L232" i="2"/>
  <c r="M231" i="2"/>
  <c r="L231" i="2"/>
  <c r="M225" i="2"/>
  <c r="L225" i="2"/>
  <c r="K225" i="2"/>
  <c r="J225" i="2"/>
  <c r="M224" i="2"/>
  <c r="L224" i="2"/>
  <c r="K224" i="2"/>
  <c r="J224" i="2"/>
  <c r="M223" i="2"/>
  <c r="L223" i="2"/>
  <c r="M222" i="2"/>
  <c r="L222" i="2"/>
  <c r="K222" i="2"/>
  <c r="J222" i="2"/>
  <c r="M221" i="2"/>
  <c r="L221" i="2"/>
  <c r="K221" i="2"/>
  <c r="J221" i="2"/>
  <c r="M220" i="2"/>
  <c r="L220" i="2"/>
  <c r="M218" i="2"/>
  <c r="L218" i="2"/>
  <c r="M217" i="2"/>
  <c r="L217" i="2"/>
  <c r="M216" i="2"/>
  <c r="L216" i="2"/>
  <c r="M215" i="2"/>
  <c r="L215" i="2"/>
  <c r="M214" i="2"/>
  <c r="L214" i="2"/>
  <c r="M213" i="2"/>
  <c r="L213" i="2"/>
  <c r="M211" i="2"/>
  <c r="L211" i="2"/>
  <c r="K211" i="2"/>
  <c r="J211" i="2"/>
  <c r="M210" i="2"/>
  <c r="L210" i="2"/>
  <c r="K210" i="2"/>
  <c r="J210" i="2"/>
  <c r="M209" i="2"/>
  <c r="L209" i="2"/>
  <c r="M208" i="2"/>
  <c r="L208" i="2"/>
  <c r="M207" i="2"/>
  <c r="L207" i="2"/>
  <c r="M205" i="2"/>
  <c r="L205" i="2"/>
  <c r="M204" i="2"/>
  <c r="L204" i="2"/>
  <c r="K204" i="2"/>
  <c r="J204" i="2"/>
  <c r="M203" i="2"/>
  <c r="L203" i="2"/>
  <c r="M202" i="2"/>
  <c r="L202" i="2"/>
  <c r="M201" i="2"/>
  <c r="L201" i="2"/>
  <c r="M200" i="2"/>
  <c r="L200" i="2"/>
  <c r="M198" i="2"/>
  <c r="L198" i="2"/>
  <c r="M196" i="2"/>
  <c r="L196" i="2"/>
  <c r="K196" i="2"/>
  <c r="J196" i="2"/>
  <c r="M195" i="2"/>
  <c r="L195" i="2"/>
  <c r="M194" i="2"/>
  <c r="L194" i="2"/>
  <c r="M193" i="2"/>
  <c r="L193" i="2"/>
  <c r="M191" i="2"/>
  <c r="L191" i="2"/>
  <c r="K191" i="2"/>
  <c r="J191" i="2"/>
  <c r="M190" i="2"/>
  <c r="L190" i="2"/>
  <c r="K190" i="2"/>
  <c r="J190" i="2"/>
  <c r="M189" i="2"/>
  <c r="L189" i="2"/>
  <c r="M188" i="2"/>
  <c r="L188" i="2"/>
  <c r="M187" i="2"/>
  <c r="L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9" i="2"/>
  <c r="L179" i="2"/>
  <c r="M178" i="2"/>
  <c r="L178" i="2"/>
  <c r="M177" i="2"/>
  <c r="L177" i="2"/>
  <c r="M176" i="2"/>
  <c r="L176" i="2"/>
  <c r="M175" i="2"/>
  <c r="L175" i="2"/>
  <c r="M174" i="2"/>
  <c r="L174" i="2"/>
  <c r="M173" i="2"/>
  <c r="L173" i="2"/>
  <c r="M172" i="2"/>
  <c r="L172" i="2"/>
  <c r="M171" i="2"/>
  <c r="L171" i="2"/>
  <c r="M170" i="2"/>
  <c r="L170" i="2"/>
  <c r="M169" i="2"/>
  <c r="L169" i="2"/>
  <c r="M167" i="2"/>
  <c r="L167" i="2"/>
  <c r="K167" i="2"/>
  <c r="J167" i="2"/>
  <c r="M166" i="2"/>
  <c r="L166" i="2"/>
  <c r="M165" i="2"/>
  <c r="L165" i="2"/>
  <c r="M164" i="2"/>
  <c r="L164" i="2"/>
  <c r="M163" i="2"/>
  <c r="L163" i="2"/>
  <c r="M162" i="2"/>
  <c r="L162" i="2"/>
  <c r="M161" i="2"/>
  <c r="L161" i="2"/>
  <c r="M160" i="2"/>
  <c r="L160" i="2"/>
  <c r="M159" i="2"/>
  <c r="L159" i="2"/>
  <c r="M158" i="2"/>
  <c r="L158" i="2"/>
  <c r="M157" i="2"/>
  <c r="L157" i="2"/>
  <c r="M156" i="2"/>
  <c r="L156" i="2"/>
  <c r="M154" i="2"/>
  <c r="L154" i="2"/>
  <c r="M153" i="2"/>
  <c r="L153" i="2"/>
  <c r="M152" i="2"/>
  <c r="L152" i="2"/>
  <c r="M150" i="2"/>
  <c r="L150" i="2"/>
  <c r="K150" i="2"/>
  <c r="J150" i="2"/>
  <c r="M148" i="2"/>
  <c r="L148" i="2"/>
  <c r="M147" i="2"/>
  <c r="L147" i="2"/>
  <c r="M146" i="2"/>
  <c r="L146" i="2"/>
  <c r="M145" i="2"/>
  <c r="L145" i="2"/>
  <c r="M144" i="2"/>
  <c r="L144" i="2"/>
  <c r="M142" i="2"/>
  <c r="L142" i="2"/>
  <c r="K142" i="2"/>
  <c r="J142" i="2"/>
  <c r="M141" i="2"/>
  <c r="L141" i="2"/>
  <c r="M140" i="2"/>
  <c r="L140" i="2"/>
  <c r="M138" i="2"/>
  <c r="L138" i="2"/>
  <c r="K138" i="2"/>
  <c r="J138" i="2"/>
  <c r="M137" i="2"/>
  <c r="L137" i="2"/>
  <c r="K137" i="2"/>
  <c r="J137" i="2"/>
  <c r="M136" i="2"/>
  <c r="L136" i="2"/>
  <c r="M135" i="2"/>
  <c r="L135" i="2"/>
  <c r="K135" i="2"/>
  <c r="J135" i="2"/>
  <c r="M134" i="2"/>
  <c r="L134" i="2"/>
  <c r="M133" i="2"/>
  <c r="L133" i="2"/>
  <c r="M132" i="2"/>
  <c r="L132" i="2"/>
  <c r="K132" i="2"/>
  <c r="J132" i="2"/>
  <c r="M131" i="2"/>
  <c r="L131" i="2"/>
  <c r="M130" i="2"/>
  <c r="L130" i="2"/>
  <c r="M129" i="2"/>
  <c r="L129" i="2"/>
  <c r="M126" i="2"/>
  <c r="L126" i="2"/>
  <c r="K126" i="2"/>
  <c r="J126" i="2"/>
  <c r="M125" i="2"/>
  <c r="L125" i="2"/>
  <c r="M124" i="2"/>
  <c r="L124" i="2"/>
  <c r="M123" i="2"/>
  <c r="L123" i="2"/>
  <c r="M122" i="2"/>
  <c r="L122" i="2"/>
  <c r="M121" i="2"/>
  <c r="L121" i="2"/>
  <c r="M120" i="2"/>
  <c r="L120" i="2"/>
  <c r="M118" i="2"/>
  <c r="L118" i="2"/>
  <c r="K118" i="2"/>
  <c r="J118" i="2"/>
  <c r="M117" i="2"/>
  <c r="L117" i="2"/>
  <c r="M116" i="2"/>
  <c r="L116" i="2"/>
  <c r="K116" i="2"/>
  <c r="J116" i="2"/>
  <c r="M115" i="2"/>
  <c r="L115" i="2"/>
  <c r="M114" i="2"/>
  <c r="L114" i="2"/>
  <c r="M112" i="2"/>
  <c r="L112" i="2"/>
  <c r="K112" i="2"/>
  <c r="J112" i="2"/>
  <c r="M111" i="2"/>
  <c r="L111" i="2"/>
  <c r="M110" i="2"/>
  <c r="L110" i="2"/>
  <c r="M107" i="2"/>
  <c r="L107" i="2"/>
  <c r="M105" i="2"/>
  <c r="L105" i="2"/>
  <c r="K105" i="2"/>
  <c r="J105" i="2"/>
  <c r="M104" i="2"/>
  <c r="L104" i="2"/>
  <c r="M103" i="2"/>
  <c r="L103" i="2"/>
  <c r="M102" i="2"/>
  <c r="L102" i="2"/>
  <c r="M101" i="2"/>
  <c r="L101" i="2"/>
  <c r="M99" i="2"/>
  <c r="L99" i="2"/>
  <c r="K99" i="2"/>
  <c r="J99" i="2"/>
  <c r="M98" i="2"/>
  <c r="L98" i="2"/>
  <c r="K98" i="2"/>
  <c r="J98" i="2"/>
  <c r="M97" i="2"/>
  <c r="L97" i="2"/>
  <c r="M96" i="2"/>
  <c r="L96" i="2"/>
  <c r="M95" i="2"/>
  <c r="L95" i="2"/>
  <c r="M93" i="2"/>
  <c r="L93" i="2"/>
  <c r="K93" i="2"/>
  <c r="J93" i="2"/>
  <c r="M92" i="2"/>
  <c r="L92" i="2"/>
  <c r="M91" i="2"/>
  <c r="L91" i="2"/>
  <c r="M90" i="2"/>
  <c r="L90" i="2"/>
  <c r="M89" i="2"/>
  <c r="L89" i="2"/>
  <c r="M88" i="2"/>
  <c r="L88" i="2"/>
  <c r="M87" i="2"/>
  <c r="L87" i="2"/>
  <c r="M85" i="2"/>
  <c r="L85" i="2"/>
  <c r="K85" i="2"/>
  <c r="J85" i="2"/>
  <c r="M84" i="2"/>
  <c r="L84" i="2"/>
  <c r="M83" i="2"/>
  <c r="L83" i="2"/>
  <c r="M82" i="2"/>
  <c r="L82" i="2"/>
  <c r="M79" i="2"/>
  <c r="L79" i="2"/>
  <c r="M78" i="2"/>
  <c r="L78" i="2"/>
  <c r="K78" i="2"/>
  <c r="J78" i="2"/>
  <c r="M77" i="2"/>
  <c r="L77" i="2"/>
  <c r="M76" i="2"/>
  <c r="L76" i="2"/>
  <c r="M75" i="2"/>
  <c r="L75" i="2"/>
  <c r="M74" i="2"/>
  <c r="L74" i="2"/>
  <c r="M72" i="2"/>
  <c r="L72" i="2"/>
  <c r="M71" i="2"/>
  <c r="L71" i="2"/>
  <c r="M70" i="2"/>
  <c r="L70" i="2"/>
  <c r="M67" i="2"/>
  <c r="L67" i="2"/>
  <c r="K67" i="2"/>
  <c r="J67" i="2"/>
  <c r="M66" i="2"/>
  <c r="L66" i="2"/>
  <c r="M65" i="2"/>
  <c r="L65" i="2"/>
  <c r="M64" i="2"/>
  <c r="L64" i="2"/>
  <c r="M63" i="2"/>
  <c r="L63" i="2"/>
  <c r="M62" i="2"/>
  <c r="L62" i="2"/>
  <c r="M61" i="2"/>
  <c r="L61" i="2"/>
  <c r="M59" i="2"/>
  <c r="L59" i="2"/>
  <c r="K59" i="2"/>
  <c r="J59" i="2"/>
  <c r="M58" i="2"/>
  <c r="L58" i="2"/>
  <c r="M57" i="2"/>
  <c r="L57" i="2"/>
  <c r="M56" i="2"/>
  <c r="L56" i="2"/>
  <c r="M55" i="2"/>
  <c r="L55" i="2"/>
  <c r="M53" i="2"/>
  <c r="L53" i="2"/>
  <c r="K53" i="2"/>
  <c r="J53" i="2"/>
  <c r="M52" i="2"/>
  <c r="L52" i="2"/>
  <c r="M51" i="2"/>
  <c r="L51" i="2"/>
  <c r="M50" i="2"/>
  <c r="L50" i="2"/>
  <c r="M48" i="2"/>
  <c r="L48" i="2"/>
  <c r="M47" i="2"/>
  <c r="L47" i="2"/>
  <c r="M46" i="2"/>
  <c r="L46" i="2"/>
  <c r="M45" i="2"/>
  <c r="L45" i="2"/>
  <c r="M44" i="2"/>
  <c r="L44" i="2"/>
  <c r="M42" i="2"/>
  <c r="L42" i="2"/>
  <c r="K42" i="2"/>
  <c r="J42" i="2"/>
  <c r="M41" i="2"/>
  <c r="L41" i="2"/>
  <c r="M40" i="2"/>
  <c r="L40" i="2"/>
  <c r="M39" i="2"/>
  <c r="L39" i="2"/>
  <c r="M38" i="2"/>
  <c r="L38" i="2"/>
  <c r="M37" i="2"/>
  <c r="L37" i="2"/>
  <c r="M36" i="2"/>
  <c r="L36" i="2"/>
  <c r="M33" i="2"/>
  <c r="L33" i="2"/>
  <c r="K33" i="2"/>
  <c r="J33" i="2"/>
  <c r="M32" i="2"/>
  <c r="L32" i="2"/>
  <c r="K32" i="2"/>
  <c r="J32" i="2"/>
  <c r="M31" i="2"/>
  <c r="L31" i="2"/>
  <c r="K31" i="2"/>
  <c r="J31" i="2"/>
  <c r="M30" i="2"/>
  <c r="L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3" i="2"/>
  <c r="L13" i="2"/>
  <c r="M12" i="2"/>
  <c r="L12" i="2"/>
  <c r="M11" i="2"/>
  <c r="L11" i="2"/>
  <c r="M9" i="2"/>
  <c r="L9" i="2"/>
  <c r="M8" i="2"/>
  <c r="L8" i="2"/>
  <c r="M7" i="2"/>
  <c r="L7" i="2"/>
  <c r="M6" i="2"/>
  <c r="L6" i="2"/>
  <c r="H96" i="1"/>
  <c r="H95" i="1"/>
  <c r="H91" i="1"/>
  <c r="H81" i="1"/>
  <c r="H80" i="1"/>
  <c r="H77" i="1"/>
  <c r="H76" i="1"/>
  <c r="H75" i="1"/>
  <c r="H71" i="1"/>
  <c r="H67" i="1"/>
  <c r="H63" i="1"/>
  <c r="H55" i="1"/>
  <c r="H48" i="1"/>
  <c r="H44" i="1"/>
  <c r="H38" i="1"/>
  <c r="H37" i="1"/>
  <c r="H26" i="1"/>
  <c r="H25" i="1"/>
  <c r="H20" i="1"/>
  <c r="H15" i="1"/>
  <c r="H14" i="1"/>
</calcChain>
</file>

<file path=xl/sharedStrings.xml><?xml version="1.0" encoding="utf-8"?>
<sst xmlns="http://schemas.openxmlformats.org/spreadsheetml/2006/main" count="926" uniqueCount="382">
  <si>
    <t>May 31, 26</t>
  </si>
  <si>
    <t>ASSETS</t>
  </si>
  <si>
    <t>Current Assets</t>
  </si>
  <si>
    <t>Checking/Savings</t>
  </si>
  <si>
    <t>1000 · Bank Accounts</t>
  </si>
  <si>
    <t>1030 · Colotrust - Cistern Fund</t>
  </si>
  <si>
    <t>1029 · Colotrust - Auxiliary Fund</t>
  </si>
  <si>
    <t>1025 · Colotrust - Gen Op Fund</t>
  </si>
  <si>
    <t>1028 · Colotrust - Reserve Fund</t>
  </si>
  <si>
    <t>1027 · Colotrust - Apparatus Fund</t>
  </si>
  <si>
    <t>1026 · Colotrust - Pension Fund</t>
  </si>
  <si>
    <t>1010 · Checking-7493</t>
  </si>
  <si>
    <t>1015 · Savings/Regular-4453</t>
  </si>
  <si>
    <t>Total 1000 · Bank Accounts</t>
  </si>
  <si>
    <t>Total Checking/Savings</t>
  </si>
  <si>
    <t>Accounts Receivable</t>
  </si>
  <si>
    <t>1110 · Wildland Fire Billing</t>
  </si>
  <si>
    <t>1115 · Accts Receivable Inspection</t>
  </si>
  <si>
    <t>1120 · Property Tax Receivable</t>
  </si>
  <si>
    <t>Total Accounts Receivable</t>
  </si>
  <si>
    <t>Other Current Assets</t>
  </si>
  <si>
    <t>1250 · Loan Payment</t>
  </si>
  <si>
    <t>1260 · Outstanding Loan Amount</t>
  </si>
  <si>
    <t>Payroll Asset</t>
  </si>
  <si>
    <t>Total Other Current Assets</t>
  </si>
  <si>
    <t>Total Current Assets</t>
  </si>
  <si>
    <t>Fixed Assets</t>
  </si>
  <si>
    <t>Buildings</t>
  </si>
  <si>
    <t>Bunker Gear</t>
  </si>
  <si>
    <t>Cisterns</t>
  </si>
  <si>
    <t>Equipment-Buildings</t>
  </si>
  <si>
    <t>Land</t>
  </si>
  <si>
    <t>Medical Equipment</t>
  </si>
  <si>
    <t>Vehicles</t>
  </si>
  <si>
    <t>Accumulated Depreciation</t>
  </si>
  <si>
    <t>Investment Gen Fixed Assest</t>
  </si>
  <si>
    <t>Total Fixed Assets</t>
  </si>
  <si>
    <t>TOTAL ASSETS</t>
  </si>
  <si>
    <t>LIABILITIES &amp; EQUITY</t>
  </si>
  <si>
    <t>Liabilities</t>
  </si>
  <si>
    <t>Current Liabilities</t>
  </si>
  <si>
    <t>Accounts Payable</t>
  </si>
  <si>
    <t>2000 · Accounts Payable</t>
  </si>
  <si>
    <t>Total Accounts Payable</t>
  </si>
  <si>
    <t>Credit Cards</t>
  </si>
  <si>
    <t>9705 · UMB Credit Cards</t>
  </si>
  <si>
    <t>Citywide</t>
  </si>
  <si>
    <t>Total Credit Cards</t>
  </si>
  <si>
    <t>Other Current Liabilities</t>
  </si>
  <si>
    <t>WildFire Payable</t>
  </si>
  <si>
    <t>Deferred Property Taxes</t>
  </si>
  <si>
    <t>2111 · Direct Deposit Liabilities</t>
  </si>
  <si>
    <t>Cafeteria Plan</t>
  </si>
  <si>
    <t>AFLAC</t>
  </si>
  <si>
    <t>Total Cafeteria Plan</t>
  </si>
  <si>
    <t>2100 · Payroll Liabilities</t>
  </si>
  <si>
    <t>2106 · Supplemental Employee Life</t>
  </si>
  <si>
    <t>2105 · Non Staff Health Insurance</t>
  </si>
  <si>
    <t>2110 · Federal Withholding</t>
  </si>
  <si>
    <t>2120 · FICA</t>
  </si>
  <si>
    <t>2122 · Company</t>
  </si>
  <si>
    <t>2124 · Employee</t>
  </si>
  <si>
    <t>Total 2120 · FICA</t>
  </si>
  <si>
    <t>2140 · Medicare</t>
  </si>
  <si>
    <t>2142 · Company</t>
  </si>
  <si>
    <t>2144 · Employee</t>
  </si>
  <si>
    <t>Total 2140 · Medicare</t>
  </si>
  <si>
    <t>2150 · State Withholding</t>
  </si>
  <si>
    <t>2155 · SUTA</t>
  </si>
  <si>
    <t>2100 · Payroll Liabilities - Other</t>
  </si>
  <si>
    <t>Total 2100 · Payroll Liabilities</t>
  </si>
  <si>
    <t>2200 · Pension Contributions</t>
  </si>
  <si>
    <t>2216 · Pension Staff</t>
  </si>
  <si>
    <t>2200 · Pension Contributions - Other</t>
  </si>
  <si>
    <t>Total 2200 · Pension Contributions</t>
  </si>
  <si>
    <t>Total Other Current Liabilities</t>
  </si>
  <si>
    <t>Total Current Liabilities</t>
  </si>
  <si>
    <t>Long Term Liabilities</t>
  </si>
  <si>
    <t>5601 · 2024 Saber Pumper Truck</t>
  </si>
  <si>
    <t>Total Long Term Liabilities</t>
  </si>
  <si>
    <t>Total Liabilities</t>
  </si>
  <si>
    <t>Equity</t>
  </si>
  <si>
    <t>3000 · Opening Bal Equity</t>
  </si>
  <si>
    <t>3100 · Reserves</t>
  </si>
  <si>
    <t>3010 · Capital Reserve</t>
  </si>
  <si>
    <t>3012 · Grant Match Reserve</t>
  </si>
  <si>
    <t>3014 · Reserved for 2 months of admin</t>
  </si>
  <si>
    <t>3016 · Reserved for Sick/Vac</t>
  </si>
  <si>
    <t>3018 · Reserved for Water Systems</t>
  </si>
  <si>
    <t>3020 · Reserved for Tabor</t>
  </si>
  <si>
    <t>Total 3100 · Reserves</t>
  </si>
  <si>
    <t>3111 · Retained Earnings</t>
  </si>
  <si>
    <t>3030 · Unreserved Fund Balance</t>
  </si>
  <si>
    <t>Net Income</t>
  </si>
  <si>
    <t>Total Equity</t>
  </si>
  <si>
    <t>TOTAL LIABILITIES &amp; EQUITY</t>
  </si>
  <si>
    <t>May 26</t>
  </si>
  <si>
    <t>Budget</t>
  </si>
  <si>
    <t>$ Over Budget</t>
  </si>
  <si>
    <t>% of Budget</t>
  </si>
  <si>
    <t>Ordinary Income/Expense</t>
  </si>
  <si>
    <t>Income</t>
  </si>
  <si>
    <t>4030 · Sale of Vehicles</t>
  </si>
  <si>
    <t>49900 · Uncategorized Income</t>
  </si>
  <si>
    <t>4015 · DDA-Share</t>
  </si>
  <si>
    <t>4020 · Donations</t>
  </si>
  <si>
    <t>4025 · Interest Income</t>
  </si>
  <si>
    <t>4100 · Tax Rev</t>
  </si>
  <si>
    <t>4157 · Other/RAR TIF</t>
  </si>
  <si>
    <t>4156 · Other/RAR SOT</t>
  </si>
  <si>
    <t>4106 · SOT-Vehicle/Apparatus Fund %</t>
  </si>
  <si>
    <t>4107 · TIF-Vehicle/Apparatus Fund %</t>
  </si>
  <si>
    <t>4105 · Tax-Vehicle/Apparatus Fund %</t>
  </si>
  <si>
    <t>4110 · General Operating Current Tax</t>
  </si>
  <si>
    <t>4115 · General Operating SOT</t>
  </si>
  <si>
    <t>4120 · Pension Current Tax</t>
  </si>
  <si>
    <t>4121 · Pension SOT</t>
  </si>
  <si>
    <t>4130 · Current Interest</t>
  </si>
  <si>
    <t>4135 · Delinquent Tax</t>
  </si>
  <si>
    <t>4131 · Delinquent Interest</t>
  </si>
  <si>
    <t>4176 · Refund/Abate Current Tax</t>
  </si>
  <si>
    <t>4155 · Other/RAR Current Tax</t>
  </si>
  <si>
    <t>4116 · General Operating TIF</t>
  </si>
  <si>
    <t>4122 · Pension TIF</t>
  </si>
  <si>
    <t>4170 · Prior Year Abatement</t>
  </si>
  <si>
    <t>4175 · Pension Prior Abatements</t>
  </si>
  <si>
    <t>4190 · Refund/Abate Interest</t>
  </si>
  <si>
    <t>4100 · Tax Rev - Other</t>
  </si>
  <si>
    <t>Total 4100 · Tax Rev</t>
  </si>
  <si>
    <t>Total Income</t>
  </si>
  <si>
    <t>Gross Profit</t>
  </si>
  <si>
    <t>Expense</t>
  </si>
  <si>
    <t>9000 · CAPITAL OUTLAY</t>
  </si>
  <si>
    <t>9014 · New 5603 (Type 3)</t>
  </si>
  <si>
    <t>9013 · Burn Building</t>
  </si>
  <si>
    <t>9012 · Used Skidsteer</t>
  </si>
  <si>
    <t>9008 · New 5601</t>
  </si>
  <si>
    <t>9007 · New 5633</t>
  </si>
  <si>
    <t>9010 · Building Maintenace</t>
  </si>
  <si>
    <t>Total 9000 · CAPITAL OUTLAY</t>
  </si>
  <si>
    <t>6000 · ADMINISTRATION</t>
  </si>
  <si>
    <t>6005 · Office Supplies</t>
  </si>
  <si>
    <t>6010 · Office Equipment</t>
  </si>
  <si>
    <t>6015 · Postage and Delivery</t>
  </si>
  <si>
    <t>6018 · Printing and Reproduction</t>
  </si>
  <si>
    <t>6020 · Advertising/Public Notice</t>
  </si>
  <si>
    <t>6030 · Bank Fees</t>
  </si>
  <si>
    <t>6035 · Treasurer &amp; Bank Fees</t>
  </si>
  <si>
    <t>6040 · Pension Treasurer Bank Fees</t>
  </si>
  <si>
    <t>6030 · Bank Fees - Other</t>
  </si>
  <si>
    <t>Total 6030 · Bank Fees</t>
  </si>
  <si>
    <t>6100 · Insurance</t>
  </si>
  <si>
    <t>6110 · Accident &amp; Sickness</t>
  </si>
  <si>
    <t>6115 · CO Heart &amp; Circulatory</t>
  </si>
  <si>
    <t>6125 · Liability Insurance</t>
  </si>
  <si>
    <t>6130 · Workman's Compensation</t>
  </si>
  <si>
    <t>Total 6100 · Insurance</t>
  </si>
  <si>
    <t>6200 · Dues and Subscriptions</t>
  </si>
  <si>
    <t>6250 · Professional Memberships</t>
  </si>
  <si>
    <t>6245 · First Due Software</t>
  </si>
  <si>
    <t>6210 · Software</t>
  </si>
  <si>
    <t>6215 · Website</t>
  </si>
  <si>
    <t>6230 · Internet expense</t>
  </si>
  <si>
    <t>6200 · Dues and Subscriptions - Other</t>
  </si>
  <si>
    <t>Total 6200 · Dues and Subscriptions</t>
  </si>
  <si>
    <t>6400 · Payroll Expenses</t>
  </si>
  <si>
    <t>6405 · Gross wages - Employees</t>
  </si>
  <si>
    <t>6447 · Mitigation Specialist</t>
  </si>
  <si>
    <t>6449 · PRN Education Hourly</t>
  </si>
  <si>
    <t>6448 · PRN Medic Hourly</t>
  </si>
  <si>
    <t>6410 · Chief</t>
  </si>
  <si>
    <t>6412 · Gross wages - chief</t>
  </si>
  <si>
    <t>6414 · Pension Fund Chief</t>
  </si>
  <si>
    <t>6416 · Disability Chief</t>
  </si>
  <si>
    <t>6420 · Health Insurance Chief</t>
  </si>
  <si>
    <t>Total 6410 · Chief</t>
  </si>
  <si>
    <t>6430 · Fire Fighters</t>
  </si>
  <si>
    <t>6432 · Accrued Vacation Firefighter</t>
  </si>
  <si>
    <t>6434 · Accrued Sick Pay Firefighter</t>
  </si>
  <si>
    <t>6440 · Administrator</t>
  </si>
  <si>
    <t>6442 · Mechanic</t>
  </si>
  <si>
    <t>6446 · Fire Inspection</t>
  </si>
  <si>
    <t>Total 6405 · Gross wages - Employees</t>
  </si>
  <si>
    <t>6450 · Payroll Direct Costs</t>
  </si>
  <si>
    <t>6463 · Group Life Insurance</t>
  </si>
  <si>
    <t>6452 · Pension Fund Staff</t>
  </si>
  <si>
    <t>6454 · Disability Staff</t>
  </si>
  <si>
    <t>6456 · Health Insurance Staff</t>
  </si>
  <si>
    <t>6470 · Staff Education</t>
  </si>
  <si>
    <t>6472 · Payroll Fees</t>
  </si>
  <si>
    <t>Total 6450 · Payroll Direct Costs</t>
  </si>
  <si>
    <t>6480 · Payroll Taxes</t>
  </si>
  <si>
    <t>6484 · FICA</t>
  </si>
  <si>
    <t>6486 · Medicare</t>
  </si>
  <si>
    <t>6488 · SUI</t>
  </si>
  <si>
    <t>Total 6480 · Payroll Taxes</t>
  </si>
  <si>
    <t>Total 6400 · Payroll Expenses</t>
  </si>
  <si>
    <t>6500 · Professional Fees</t>
  </si>
  <si>
    <t>6510 · Legal Fees</t>
  </si>
  <si>
    <t>6512 · HR Consulting</t>
  </si>
  <si>
    <t>6514 · Accounting</t>
  </si>
  <si>
    <t>6516 · Contract Labor</t>
  </si>
  <si>
    <t>Total 6500 · Professional Fees</t>
  </si>
  <si>
    <t>6600 · STATIONS &amp; BULDINGS</t>
  </si>
  <si>
    <t>6617 · Shop Rent (Mechanic)</t>
  </si>
  <si>
    <t>6610 · Building Maintanence</t>
  </si>
  <si>
    <t>6612 · Station #1</t>
  </si>
  <si>
    <t>6612.1 · Station #1 Operating Suppllies</t>
  </si>
  <si>
    <t>6612 · Station #1 - Other</t>
  </si>
  <si>
    <t>Total 6612 · Station #1</t>
  </si>
  <si>
    <t>6614 · Station #2-Ridge</t>
  </si>
  <si>
    <t>6614.1 · Station #2 Operating Supplies</t>
  </si>
  <si>
    <t>6614 · Station #2-Ridge - Other</t>
  </si>
  <si>
    <t>Total 6614 · Station #2-Ridge</t>
  </si>
  <si>
    <t>6616 · Station #3-Eldora</t>
  </si>
  <si>
    <t>Total 6610 · Building Maintanence</t>
  </si>
  <si>
    <t>6630 · Telephone</t>
  </si>
  <si>
    <t>6632 · Mobile</t>
  </si>
  <si>
    <t>6634 · Cellular Data</t>
  </si>
  <si>
    <t>6636 · Station 1 9161</t>
  </si>
  <si>
    <t>6638 · Station 2-Ridge 0310</t>
  </si>
  <si>
    <t>6640 · Station 3-Eldora 9555</t>
  </si>
  <si>
    <t>6630 · Telephone - Other</t>
  </si>
  <si>
    <t>Total 6630 · Telephone</t>
  </si>
  <si>
    <t>6650 · Utilities</t>
  </si>
  <si>
    <t>6652 · Gas and Electric</t>
  </si>
  <si>
    <t>6654 · Station #1 utilities</t>
  </si>
  <si>
    <t>6656 · Station #2 Utilities</t>
  </si>
  <si>
    <t>6658 · Station #3 Utilities</t>
  </si>
  <si>
    <t>Total 6652 · Gas and Electric</t>
  </si>
  <si>
    <t>6660 · Water</t>
  </si>
  <si>
    <t>6662 · DirectTV</t>
  </si>
  <si>
    <t>Total 6650 · Utilities</t>
  </si>
  <si>
    <t>6664 · Waste Disposal</t>
  </si>
  <si>
    <t>Total 6600 · STATIONS &amp; BULDINGS</t>
  </si>
  <si>
    <t>Total 6000 · ADMINISTRATION</t>
  </si>
  <si>
    <t>6670 · COMMUNICATIONS</t>
  </si>
  <si>
    <t>6672 · Communications Equipment</t>
  </si>
  <si>
    <t>6676 · Repair</t>
  </si>
  <si>
    <t>Total 6670 · COMMUNICATIONS</t>
  </si>
  <si>
    <t>6680 · EMERGENCY MEDICAL SERVICES</t>
  </si>
  <si>
    <t>6682 · EMS MD Advisor</t>
  </si>
  <si>
    <t>6684 · Medical Equipment</t>
  </si>
  <si>
    <t>6686 · Medical Supplies</t>
  </si>
  <si>
    <t>6688 · Oxygen</t>
  </si>
  <si>
    <t>6690 · Physio Maintenance Contract</t>
  </si>
  <si>
    <t>6680 · EMERGENCY MEDICAL SERVICES - Other</t>
  </si>
  <si>
    <t>Total 6680 · EMERGENCY MEDICAL SERVICES</t>
  </si>
  <si>
    <t>6700 · FIRE FIGHTING</t>
  </si>
  <si>
    <t>6702 · Wild Fire Planning</t>
  </si>
  <si>
    <t>6704 · Fire Fighting Consumables</t>
  </si>
  <si>
    <t>6708 · Vehicle Fuel</t>
  </si>
  <si>
    <t>6720 · Fire Equipment</t>
  </si>
  <si>
    <t>6739 · Firefighting Structure Equipmen</t>
  </si>
  <si>
    <t>6722 · ISO Testing</t>
  </si>
  <si>
    <t>6724 · PPE Wildland</t>
  </si>
  <si>
    <t>6726 · PPE Structure</t>
  </si>
  <si>
    <t>6728 · Hose Replacement</t>
  </si>
  <si>
    <t>6730 · Equipment Maintenance</t>
  </si>
  <si>
    <t>6732 · Uniform</t>
  </si>
  <si>
    <t>6734 · Clothing</t>
  </si>
  <si>
    <t>6736 · Bunker Gear</t>
  </si>
  <si>
    <t>6738 · Wildland fire fighting equipmen</t>
  </si>
  <si>
    <t>6720 · Fire Equipment - Other</t>
  </si>
  <si>
    <t>Total 6720 · Fire Equipment</t>
  </si>
  <si>
    <t>6800 · Vehicle Maintenance</t>
  </si>
  <si>
    <t>5659 · Volvo</t>
  </si>
  <si>
    <t>5624 · Rescue</t>
  </si>
  <si>
    <t>5630 · UTV</t>
  </si>
  <si>
    <t>5601 Engine 1 - HME</t>
  </si>
  <si>
    <t>5602 Engine 2</t>
  </si>
  <si>
    <t>5617-Ladder Truck</t>
  </si>
  <si>
    <t>5621 · Braun Liberty Ambulance</t>
  </si>
  <si>
    <t>5622 · (Lifeline) Ambulance</t>
  </si>
  <si>
    <t>5654-Flatbed Truck</t>
  </si>
  <si>
    <t>5631 Brush 1</t>
  </si>
  <si>
    <t>5632 Brush 2 Truck</t>
  </si>
  <si>
    <t>5633 · 2024 RAM 5500 - Brush Truck</t>
  </si>
  <si>
    <t>5640-Tanker</t>
  </si>
  <si>
    <t>5641 Tanker 1</t>
  </si>
  <si>
    <t>5642 Tanker-2 (2021)</t>
  </si>
  <si>
    <t>5644-5 Ton Tanker</t>
  </si>
  <si>
    <t>5650 · 2024 Dodge RAM - Captain</t>
  </si>
  <si>
    <t>5651 · 2017 Toyota Tacoma - Chief</t>
  </si>
  <si>
    <t>5652 · 2025 Dodge RAM - Fire Marshal</t>
  </si>
  <si>
    <t>5653-Chevy Plow Truck</t>
  </si>
  <si>
    <t>6800 · Vehicle Maintenance - Other</t>
  </si>
  <si>
    <t>Total 6800 · Vehicle Maintenance</t>
  </si>
  <si>
    <t>Total 6700 · FIRE FIGHTING</t>
  </si>
  <si>
    <t>6850 · Fire Inspection Program</t>
  </si>
  <si>
    <t>6854 · Public Education</t>
  </si>
  <si>
    <t>6856 · Supplies Inspection Program</t>
  </si>
  <si>
    <t>6850 · Fire Inspection Program - Other</t>
  </si>
  <si>
    <t>Total 6850 · Fire Inspection Program</t>
  </si>
  <si>
    <t>6860 · MEMBERSHIP</t>
  </si>
  <si>
    <t>6862 · Awards</t>
  </si>
  <si>
    <t>6864 · Incentives</t>
  </si>
  <si>
    <t>6868 · Membership Applicant Screening</t>
  </si>
  <si>
    <t>6869 · Incentives - Conference</t>
  </si>
  <si>
    <t>6866 · VIP-Membership Calls</t>
  </si>
  <si>
    <t>6864 · Incentives - Other</t>
  </si>
  <si>
    <t>Total 6864 · Incentives</t>
  </si>
  <si>
    <t>6870 · Pension Fund Contribution</t>
  </si>
  <si>
    <t>6880 · Travel</t>
  </si>
  <si>
    <t>6882 · Meals</t>
  </si>
  <si>
    <t>6884 · Travel</t>
  </si>
  <si>
    <t>6880 · Travel - Other</t>
  </si>
  <si>
    <t>Total 6880 · Travel</t>
  </si>
  <si>
    <t>Total 6860 · MEMBERSHIP</t>
  </si>
  <si>
    <t>6890 · Training</t>
  </si>
  <si>
    <t>6894 · 6894 - Fire Training</t>
  </si>
  <si>
    <t>6896 · Prevention Education</t>
  </si>
  <si>
    <t>6891 · FDIC</t>
  </si>
  <si>
    <t>6895 · Training Equipment</t>
  </si>
  <si>
    <t>6893 · Professional Development</t>
  </si>
  <si>
    <t>6892 · Medical Training</t>
  </si>
  <si>
    <t>Fire Training</t>
  </si>
  <si>
    <t>6899 · Training Center Usage Fees</t>
  </si>
  <si>
    <t>Total Fire Training</t>
  </si>
  <si>
    <t>Total 6890 · Training</t>
  </si>
  <si>
    <t>6999 · Uncategorized Expenses</t>
  </si>
  <si>
    <t>Total Expense</t>
  </si>
  <si>
    <t>Net Ordinary Income</t>
  </si>
  <si>
    <t>Other Income/Expense</t>
  </si>
  <si>
    <t>Other Income</t>
  </si>
  <si>
    <t>4000 · CAPITAL OUTLAY UNBUDGETED</t>
  </si>
  <si>
    <t>4300 · Other Income</t>
  </si>
  <si>
    <t>4380 · Fire Inspection</t>
  </si>
  <si>
    <t>4385 · Fire Inspection Billing</t>
  </si>
  <si>
    <t>4382 · Community Cistern</t>
  </si>
  <si>
    <t>4381 · Permitting/Plan Review</t>
  </si>
  <si>
    <t>4380 · Fire Inspection - Other</t>
  </si>
  <si>
    <t>Total 4380 · Fire Inspection</t>
  </si>
  <si>
    <t>4360 · Medical Training</t>
  </si>
  <si>
    <t>4361 · EMT</t>
  </si>
  <si>
    <t>Total 4360 · Medical Training</t>
  </si>
  <si>
    <t>4350 · NFPD Auxiliary</t>
  </si>
  <si>
    <t>4300 · Other Income - Other</t>
  </si>
  <si>
    <t>Total 4300 · Other Income</t>
  </si>
  <si>
    <t>Total Other Income</t>
  </si>
  <si>
    <t>Other Expense</t>
  </si>
  <si>
    <t>8300 · Other Expenses</t>
  </si>
  <si>
    <t>8400 · Wild Fire</t>
  </si>
  <si>
    <t>8485 · Wildland Lodging</t>
  </si>
  <si>
    <t>8440 · Wildland Equipment Expense</t>
  </si>
  <si>
    <t>8420 · Wildland Fire Fighting-Payroll</t>
  </si>
  <si>
    <t>8430 · Volunteer/Employee Direct Costs</t>
  </si>
  <si>
    <t>Total 8400 · Wild Fire</t>
  </si>
  <si>
    <t>8300 · Other Expenses - Other</t>
  </si>
  <si>
    <t>Total 8300 · Other Expenses</t>
  </si>
  <si>
    <t>Reserve</t>
  </si>
  <si>
    <t>Sick/Vacation Reserve</t>
  </si>
  <si>
    <t>Operating Reserve</t>
  </si>
  <si>
    <t>Total Reserve</t>
  </si>
  <si>
    <t>Total Other Expense</t>
  </si>
  <si>
    <t>Net Other Income</t>
  </si>
  <si>
    <t>Jan - May 26</t>
  </si>
  <si>
    <t>6100 · Insurance - Other</t>
  </si>
  <si>
    <t>6480 · Payroll Taxes - Other</t>
  </si>
  <si>
    <t>6674 · Frequency Coordination</t>
  </si>
  <si>
    <t>6692 · PPE EMS</t>
  </si>
  <si>
    <t>6706 · Investigation Equipment</t>
  </si>
  <si>
    <t>6874 · Physicals</t>
  </si>
  <si>
    <t>4009 · 5652 Replacement</t>
  </si>
  <si>
    <t>4000 · CAPITAL OUTLAY UNBUDGETED - Other</t>
  </si>
  <si>
    <t>Total 4000 · CAPITAL OUTLAY UNBUDGETED</t>
  </si>
  <si>
    <t>4200 · Grant Income</t>
  </si>
  <si>
    <t>4270 · Emergency Service Grant - LUCAS</t>
  </si>
  <si>
    <t>Total 4200 · Grant Income</t>
  </si>
  <si>
    <t>4400 · Wildland Fire Fighting Reimburs</t>
  </si>
  <si>
    <t>4410 · Wildland Labor Volunteer</t>
  </si>
  <si>
    <t>4430 · Wildland Exp Reimb</t>
  </si>
  <si>
    <t>4440 · Equipment Reimbursement</t>
  </si>
  <si>
    <t>4480 · Billable overhead</t>
  </si>
  <si>
    <t>Total 4400 · Wildland Fire Fighting Reimburs</t>
  </si>
  <si>
    <t>8350 · Auxiliary Expense</t>
  </si>
  <si>
    <t>8302 · 2025 Apparatus Hail Damage</t>
  </si>
  <si>
    <t>8361 · EMT</t>
  </si>
  <si>
    <t>8321 · New Ambulance (ETA 2026)</t>
  </si>
  <si>
    <t>8362 · EMR</t>
  </si>
  <si>
    <t>Jan - Dec 26</t>
  </si>
  <si>
    <t>6500 · Professional Fees -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</si>
</sst>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#%;\-#,##0.0#%"/>
  </numFmts>
  <fonts count="5" x14ac:knownFonts="1">
    <font>
      <sz val="11"/>
      <color theme="1"/>
      <name val="Aptos Narrow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49" fontId="3" fillId="0" borderId="0" xfId="0" applyNumberFormat="1" applyFont="1"/>
    <xf numFmtId="164" fontId="3" fillId="0" borderId="4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1"/>
    <xf numFmtId="49" fontId="0" fillId="0" borderId="0" xfId="0" applyNumberFormat="1" applyAlignment="1">
      <alignment horizontal="centerContinuous"/>
    </xf>
    <xf numFmtId="165" fontId="2" fillId="0" borderId="0" xfId="0" applyNumberFormat="1" applyFont="1"/>
    <xf numFmtId="165" fontId="2" fillId="0" borderId="5" xfId="0" applyNumberFormat="1" applyFont="1" applyBorder="1"/>
    <xf numFmtId="165" fontId="2" fillId="0" borderId="3" xfId="0" applyNumberFormat="1" applyFont="1" applyBorder="1"/>
    <xf numFmtId="165" fontId="2" fillId="0" borderId="2" xfId="0" applyNumberFormat="1" applyFont="1" applyBorder="1"/>
    <xf numFmtId="165" fontId="3" fillId="0" borderId="4" xfId="0" applyNumberFormat="1" applyFont="1" applyBorder="1"/>
    <xf numFmtId="49" fontId="1" fillId="0" borderId="6" xfId="0" applyNumberFormat="1" applyFont="1" applyBorder="1" applyAlignment="1">
      <alignment horizontal="center"/>
    </xf>
    <xf numFmtId="0" fontId="4" fillId="0" borderId="0" xfId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 applyBorder="1"/>
    <xf numFmtId="165" fontId="2" fillId="0" borderId="0" xfId="0" applyNumberFormat="1" applyFont="1" applyBorder="1"/>
    <xf numFmtId="0" fontId="1" fillId="0" borderId="0" xfId="0" applyNumberFormat="1" applyFont="1"/>
    <xf numFmtId="0" fontId="0" fillId="0" borderId="0" xfId="0" applyNumberFormat="1"/>
  </cellXfs>
  <cellStyles count="2">
    <cellStyle name="Normal" xfId="0" builtinId="0"/>
    <cellStyle name="Normal 2" xfId="1" xr:uid="{EB6306A4-ECB2-4EF9-B833-74FE68FE0B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314325</xdr:colOff>
      <xdr:row>28</xdr:row>
      <xdr:rowOff>19050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5C0E9FE1-1521-44D4-9080-A53CE2284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58325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EB33-1752-4A8C-B810-B55175D24703}">
  <dimension ref="A1:H97"/>
  <sheetViews>
    <sheetView workbookViewId="0">
      <pane xSplit="7" ySplit="1" topLeftCell="H2" activePane="bottomRight" state="frozenSplit"/>
      <selection pane="topRight" activeCell="H1" sqref="H1"/>
      <selection pane="bottomLeft" activeCell="A2" sqref="A2"/>
      <selection pane="bottomRight"/>
    </sheetView>
  </sheetViews>
  <sheetFormatPr defaultRowHeight="15" x14ac:dyDescent="0.25"/>
  <cols>
    <col min="1" max="6" width="3" style="12" customWidth="1"/>
    <col min="7" max="7" width="27.85546875" style="12" customWidth="1"/>
    <col min="8" max="8" width="10.5703125" bestFit="1" customWidth="1"/>
  </cols>
  <sheetData>
    <row r="1" spans="1:8" s="11" customFormat="1" ht="15.75" thickBot="1" x14ac:dyDescent="0.3">
      <c r="A1" s="9"/>
      <c r="B1" s="9"/>
      <c r="C1" s="9"/>
      <c r="D1" s="9"/>
      <c r="E1" s="9"/>
      <c r="F1" s="9"/>
      <c r="G1" s="9"/>
      <c r="H1" s="10" t="s">
        <v>0</v>
      </c>
    </row>
    <row r="2" spans="1:8" ht="15.75" thickTop="1" x14ac:dyDescent="0.25">
      <c r="A2" s="1" t="s">
        <v>1</v>
      </c>
      <c r="B2" s="1"/>
      <c r="C2" s="1"/>
      <c r="D2" s="1"/>
      <c r="E2" s="1"/>
      <c r="F2" s="1"/>
      <c r="G2" s="1"/>
      <c r="H2" s="2"/>
    </row>
    <row r="3" spans="1:8" x14ac:dyDescent="0.25">
      <c r="A3" s="1"/>
      <c r="B3" s="1" t="s">
        <v>2</v>
      </c>
      <c r="C3" s="1"/>
      <c r="D3" s="1"/>
      <c r="E3" s="1"/>
      <c r="F3" s="1"/>
      <c r="G3" s="1"/>
      <c r="H3" s="2"/>
    </row>
    <row r="4" spans="1:8" x14ac:dyDescent="0.25">
      <c r="A4" s="1"/>
      <c r="B4" s="1"/>
      <c r="C4" s="1" t="s">
        <v>3</v>
      </c>
      <c r="D4" s="1"/>
      <c r="E4" s="1"/>
      <c r="F4" s="1"/>
      <c r="G4" s="1"/>
      <c r="H4" s="2"/>
    </row>
    <row r="5" spans="1:8" x14ac:dyDescent="0.25">
      <c r="A5" s="1"/>
      <c r="B5" s="1"/>
      <c r="C5" s="1"/>
      <c r="D5" s="1" t="s">
        <v>4</v>
      </c>
      <c r="E5" s="1"/>
      <c r="F5" s="1"/>
      <c r="G5" s="1"/>
      <c r="H5" s="2"/>
    </row>
    <row r="6" spans="1:8" x14ac:dyDescent="0.25">
      <c r="A6" s="1"/>
      <c r="B6" s="1"/>
      <c r="C6" s="1"/>
      <c r="D6" s="1"/>
      <c r="E6" s="1" t="s">
        <v>5</v>
      </c>
      <c r="F6" s="1"/>
      <c r="G6" s="1"/>
      <c r="H6" s="2">
        <v>56687.73</v>
      </c>
    </row>
    <row r="7" spans="1:8" x14ac:dyDescent="0.25">
      <c r="A7" s="1"/>
      <c r="B7" s="1"/>
      <c r="C7" s="1"/>
      <c r="D7" s="1"/>
      <c r="E7" s="1" t="s">
        <v>6</v>
      </c>
      <c r="F7" s="1"/>
      <c r="G7" s="1"/>
      <c r="H7" s="2">
        <v>3190.45</v>
      </c>
    </row>
    <row r="8" spans="1:8" x14ac:dyDescent="0.25">
      <c r="A8" s="1"/>
      <c r="B8" s="1"/>
      <c r="C8" s="1"/>
      <c r="D8" s="1"/>
      <c r="E8" s="1" t="s">
        <v>7</v>
      </c>
      <c r="F8" s="1"/>
      <c r="G8" s="1"/>
      <c r="H8" s="2">
        <v>1185020.05</v>
      </c>
    </row>
    <row r="9" spans="1:8" x14ac:dyDescent="0.25">
      <c r="A9" s="1"/>
      <c r="B9" s="1"/>
      <c r="C9" s="1"/>
      <c r="D9" s="1"/>
      <c r="E9" s="1" t="s">
        <v>8</v>
      </c>
      <c r="F9" s="1"/>
      <c r="G9" s="1"/>
      <c r="H9" s="2">
        <v>379019.95</v>
      </c>
    </row>
    <row r="10" spans="1:8" x14ac:dyDescent="0.25">
      <c r="A10" s="1"/>
      <c r="B10" s="1"/>
      <c r="C10" s="1"/>
      <c r="D10" s="1"/>
      <c r="E10" s="1" t="s">
        <v>9</v>
      </c>
      <c r="F10" s="1"/>
      <c r="G10" s="1"/>
      <c r="H10" s="2">
        <v>32078.55</v>
      </c>
    </row>
    <row r="11" spans="1:8" x14ac:dyDescent="0.25">
      <c r="A11" s="1"/>
      <c r="B11" s="1"/>
      <c r="C11" s="1"/>
      <c r="D11" s="1"/>
      <c r="E11" s="1" t="s">
        <v>10</v>
      </c>
      <c r="F11" s="1"/>
      <c r="G11" s="1"/>
      <c r="H11" s="2">
        <v>49845.84</v>
      </c>
    </row>
    <row r="12" spans="1:8" x14ac:dyDescent="0.25">
      <c r="A12" s="1"/>
      <c r="B12" s="1"/>
      <c r="C12" s="1"/>
      <c r="D12" s="1"/>
      <c r="E12" s="1" t="s">
        <v>11</v>
      </c>
      <c r="F12" s="1"/>
      <c r="G12" s="1"/>
      <c r="H12" s="2">
        <v>36388.879999999997</v>
      </c>
    </row>
    <row r="13" spans="1:8" ht="15.75" thickBot="1" x14ac:dyDescent="0.3">
      <c r="A13" s="1"/>
      <c r="B13" s="1"/>
      <c r="C13" s="1"/>
      <c r="D13" s="1"/>
      <c r="E13" s="1" t="s">
        <v>12</v>
      </c>
      <c r="F13" s="1"/>
      <c r="G13" s="1"/>
      <c r="H13" s="2">
        <v>34854.61</v>
      </c>
    </row>
    <row r="14" spans="1:8" ht="15.75" thickBot="1" x14ac:dyDescent="0.3">
      <c r="A14" s="1"/>
      <c r="B14" s="1"/>
      <c r="C14" s="1"/>
      <c r="D14" s="1" t="s">
        <v>13</v>
      </c>
      <c r="E14" s="1"/>
      <c r="F14" s="1"/>
      <c r="G14" s="1"/>
      <c r="H14" s="3">
        <f>ROUND(SUM(H5:H13),5)</f>
        <v>1777086.06</v>
      </c>
    </row>
    <row r="15" spans="1:8" x14ac:dyDescent="0.25">
      <c r="A15" s="1"/>
      <c r="B15" s="1"/>
      <c r="C15" s="1" t="s">
        <v>14</v>
      </c>
      <c r="D15" s="1"/>
      <c r="E15" s="1"/>
      <c r="F15" s="1"/>
      <c r="G15" s="1"/>
      <c r="H15" s="2">
        <f>ROUND(H4+H14,5)</f>
        <v>1777086.06</v>
      </c>
    </row>
    <row r="16" spans="1:8" x14ac:dyDescent="0.25">
      <c r="A16" s="1"/>
      <c r="B16" s="1"/>
      <c r="C16" s="1" t="s">
        <v>15</v>
      </c>
      <c r="D16" s="1"/>
      <c r="E16" s="1"/>
      <c r="F16" s="1"/>
      <c r="G16" s="1"/>
      <c r="H16" s="2"/>
    </row>
    <row r="17" spans="1:8" x14ac:dyDescent="0.25">
      <c r="A17" s="1"/>
      <c r="B17" s="1"/>
      <c r="C17" s="1"/>
      <c r="D17" s="1" t="s">
        <v>16</v>
      </c>
      <c r="E17" s="1"/>
      <c r="F17" s="1"/>
      <c r="G17" s="1"/>
      <c r="H17" s="2">
        <v>-0.01</v>
      </c>
    </row>
    <row r="18" spans="1:8" x14ac:dyDescent="0.25">
      <c r="A18" s="1"/>
      <c r="B18" s="1"/>
      <c r="C18" s="1"/>
      <c r="D18" s="1" t="s">
        <v>17</v>
      </c>
      <c r="E18" s="1"/>
      <c r="F18" s="1"/>
      <c r="G18" s="1"/>
      <c r="H18" s="2">
        <v>50</v>
      </c>
    </row>
    <row r="19" spans="1:8" ht="15.75" thickBot="1" x14ac:dyDescent="0.3">
      <c r="A19" s="1"/>
      <c r="B19" s="1"/>
      <c r="C19" s="1"/>
      <c r="D19" s="1" t="s">
        <v>18</v>
      </c>
      <c r="E19" s="1"/>
      <c r="F19" s="1"/>
      <c r="G19" s="1"/>
      <c r="H19" s="4">
        <v>1201187</v>
      </c>
    </row>
    <row r="20" spans="1:8" x14ac:dyDescent="0.25">
      <c r="A20" s="1"/>
      <c r="B20" s="1"/>
      <c r="C20" s="1" t="s">
        <v>19</v>
      </c>
      <c r="D20" s="1"/>
      <c r="E20" s="1"/>
      <c r="F20" s="1"/>
      <c r="G20" s="1"/>
      <c r="H20" s="2">
        <f>ROUND(SUM(H16:H19),5)</f>
        <v>1201236.99</v>
      </c>
    </row>
    <row r="21" spans="1:8" x14ac:dyDescent="0.25">
      <c r="A21" s="1"/>
      <c r="B21" s="1"/>
      <c r="C21" s="1" t="s">
        <v>20</v>
      </c>
      <c r="D21" s="1"/>
      <c r="E21" s="1"/>
      <c r="F21" s="1"/>
      <c r="G21" s="1"/>
      <c r="H21" s="2"/>
    </row>
    <row r="22" spans="1:8" x14ac:dyDescent="0.25">
      <c r="A22" s="1"/>
      <c r="B22" s="1"/>
      <c r="C22" s="1"/>
      <c r="D22" s="1" t="s">
        <v>21</v>
      </c>
      <c r="E22" s="1"/>
      <c r="F22" s="1"/>
      <c r="G22" s="1"/>
      <c r="H22" s="2">
        <v>-187850.04</v>
      </c>
    </row>
    <row r="23" spans="1:8" x14ac:dyDescent="0.25">
      <c r="A23" s="1"/>
      <c r="B23" s="1"/>
      <c r="C23" s="1"/>
      <c r="D23" s="1" t="s">
        <v>22</v>
      </c>
      <c r="E23" s="1"/>
      <c r="F23" s="1"/>
      <c r="G23" s="1"/>
      <c r="H23" s="2">
        <v>870227</v>
      </c>
    </row>
    <row r="24" spans="1:8" ht="15.75" thickBot="1" x14ac:dyDescent="0.3">
      <c r="A24" s="1"/>
      <c r="B24" s="1"/>
      <c r="C24" s="1"/>
      <c r="D24" s="1" t="s">
        <v>23</v>
      </c>
      <c r="E24" s="1"/>
      <c r="F24" s="1"/>
      <c r="G24" s="1"/>
      <c r="H24" s="2">
        <v>-964.58</v>
      </c>
    </row>
    <row r="25" spans="1:8" ht="15.75" thickBot="1" x14ac:dyDescent="0.3">
      <c r="A25" s="1"/>
      <c r="B25" s="1"/>
      <c r="C25" s="1" t="s">
        <v>24</v>
      </c>
      <c r="D25" s="1"/>
      <c r="E25" s="1"/>
      <c r="F25" s="1"/>
      <c r="G25" s="1"/>
      <c r="H25" s="3">
        <f>ROUND(SUM(H21:H24),5)</f>
        <v>681412.38</v>
      </c>
    </row>
    <row r="26" spans="1:8" x14ac:dyDescent="0.25">
      <c r="A26" s="1"/>
      <c r="B26" s="1" t="s">
        <v>25</v>
      </c>
      <c r="C26" s="1"/>
      <c r="D26" s="1"/>
      <c r="E26" s="1"/>
      <c r="F26" s="1"/>
      <c r="G26" s="1"/>
      <c r="H26" s="2">
        <f>ROUND(H3+H15+H20+H25,5)</f>
        <v>3659735.43</v>
      </c>
    </row>
    <row r="27" spans="1:8" x14ac:dyDescent="0.25">
      <c r="A27" s="1"/>
      <c r="B27" s="1" t="s">
        <v>26</v>
      </c>
      <c r="C27" s="1"/>
      <c r="D27" s="1"/>
      <c r="E27" s="1"/>
      <c r="F27" s="1"/>
      <c r="G27" s="1"/>
      <c r="H27" s="2"/>
    </row>
    <row r="28" spans="1:8" x14ac:dyDescent="0.25">
      <c r="A28" s="1"/>
      <c r="B28" s="1"/>
      <c r="C28" s="1" t="s">
        <v>27</v>
      </c>
      <c r="D28" s="1"/>
      <c r="E28" s="1"/>
      <c r="F28" s="1"/>
      <c r="G28" s="1"/>
      <c r="H28" s="2">
        <v>2442425.06</v>
      </c>
    </row>
    <row r="29" spans="1:8" x14ac:dyDescent="0.25">
      <c r="A29" s="1"/>
      <c r="B29" s="1"/>
      <c r="C29" s="1" t="s">
        <v>28</v>
      </c>
      <c r="D29" s="1"/>
      <c r="E29" s="1"/>
      <c r="F29" s="1"/>
      <c r="G29" s="1"/>
      <c r="H29" s="2">
        <v>430111.73</v>
      </c>
    </row>
    <row r="30" spans="1:8" x14ac:dyDescent="0.25">
      <c r="A30" s="1"/>
      <c r="B30" s="1"/>
      <c r="C30" s="1" t="s">
        <v>29</v>
      </c>
      <c r="D30" s="1"/>
      <c r="E30" s="1"/>
      <c r="F30" s="1"/>
      <c r="G30" s="1"/>
      <c r="H30" s="2">
        <v>129838</v>
      </c>
    </row>
    <row r="31" spans="1:8" x14ac:dyDescent="0.25">
      <c r="A31" s="1"/>
      <c r="B31" s="1"/>
      <c r="C31" s="1" t="s">
        <v>30</v>
      </c>
      <c r="D31" s="1"/>
      <c r="E31" s="1"/>
      <c r="F31" s="1"/>
      <c r="G31" s="1"/>
      <c r="H31" s="2">
        <v>141816.29999999999</v>
      </c>
    </row>
    <row r="32" spans="1:8" x14ac:dyDescent="0.25">
      <c r="A32" s="1"/>
      <c r="B32" s="1"/>
      <c r="C32" s="1" t="s">
        <v>31</v>
      </c>
      <c r="D32" s="1"/>
      <c r="E32" s="1"/>
      <c r="F32" s="1"/>
      <c r="G32" s="1"/>
      <c r="H32" s="2">
        <v>7000</v>
      </c>
    </row>
    <row r="33" spans="1:8" x14ac:dyDescent="0.25">
      <c r="A33" s="1"/>
      <c r="B33" s="1"/>
      <c r="C33" s="1" t="s">
        <v>32</v>
      </c>
      <c r="D33" s="1"/>
      <c r="E33" s="1"/>
      <c r="F33" s="1"/>
      <c r="G33" s="1"/>
      <c r="H33" s="2">
        <v>90735.85</v>
      </c>
    </row>
    <row r="34" spans="1:8" x14ac:dyDescent="0.25">
      <c r="A34" s="1"/>
      <c r="B34" s="1"/>
      <c r="C34" s="1" t="s">
        <v>33</v>
      </c>
      <c r="D34" s="1"/>
      <c r="E34" s="1"/>
      <c r="F34" s="1"/>
      <c r="G34" s="1"/>
      <c r="H34" s="2">
        <v>1591932.98</v>
      </c>
    </row>
    <row r="35" spans="1:8" x14ac:dyDescent="0.25">
      <c r="A35" s="1"/>
      <c r="B35" s="1"/>
      <c r="C35" s="1" t="s">
        <v>34</v>
      </c>
      <c r="D35" s="1"/>
      <c r="E35" s="1"/>
      <c r="F35" s="1"/>
      <c r="G35" s="1"/>
      <c r="H35" s="2">
        <v>-2841758</v>
      </c>
    </row>
    <row r="36" spans="1:8" ht="15.75" thickBot="1" x14ac:dyDescent="0.3">
      <c r="A36" s="1"/>
      <c r="B36" s="1"/>
      <c r="C36" s="1" t="s">
        <v>35</v>
      </c>
      <c r="D36" s="1"/>
      <c r="E36" s="1"/>
      <c r="F36" s="1"/>
      <c r="G36" s="1"/>
      <c r="H36" s="2">
        <v>-1992101.92</v>
      </c>
    </row>
    <row r="37" spans="1:8" ht="15.75" thickBot="1" x14ac:dyDescent="0.3">
      <c r="A37" s="1"/>
      <c r="B37" s="1" t="s">
        <v>36</v>
      </c>
      <c r="C37" s="1"/>
      <c r="D37" s="1"/>
      <c r="E37" s="1"/>
      <c r="F37" s="1"/>
      <c r="G37" s="1"/>
      <c r="H37" s="5">
        <f>ROUND(SUM(H27:H36),5)</f>
        <v>0</v>
      </c>
    </row>
    <row r="38" spans="1:8" s="8" customFormat="1" ht="12" thickBot="1" x14ac:dyDescent="0.25">
      <c r="A38" s="6" t="s">
        <v>37</v>
      </c>
      <c r="B38" s="6"/>
      <c r="C38" s="6"/>
      <c r="D38" s="6"/>
      <c r="E38" s="6"/>
      <c r="F38" s="6"/>
      <c r="G38" s="6"/>
      <c r="H38" s="7">
        <f>ROUND(H2+H26+H37,5)</f>
        <v>3659735.43</v>
      </c>
    </row>
    <row r="39" spans="1:8" ht="15.75" thickTop="1" x14ac:dyDescent="0.25">
      <c r="A39" s="1" t="s">
        <v>38</v>
      </c>
      <c r="B39" s="1"/>
      <c r="C39" s="1"/>
      <c r="D39" s="1"/>
      <c r="E39" s="1"/>
      <c r="F39" s="1"/>
      <c r="G39" s="1"/>
      <c r="H39" s="2"/>
    </row>
    <row r="40" spans="1:8" x14ac:dyDescent="0.25">
      <c r="A40" s="1"/>
      <c r="B40" s="1" t="s">
        <v>39</v>
      </c>
      <c r="C40" s="1"/>
      <c r="D40" s="1"/>
      <c r="E40" s="1"/>
      <c r="F40" s="1"/>
      <c r="G40" s="1"/>
      <c r="H40" s="2"/>
    </row>
    <row r="41" spans="1:8" x14ac:dyDescent="0.25">
      <c r="A41" s="1"/>
      <c r="B41" s="1"/>
      <c r="C41" s="1" t="s">
        <v>40</v>
      </c>
      <c r="D41" s="1"/>
      <c r="E41" s="1"/>
      <c r="F41" s="1"/>
      <c r="G41" s="1"/>
      <c r="H41" s="2"/>
    </row>
    <row r="42" spans="1:8" x14ac:dyDescent="0.25">
      <c r="A42" s="1"/>
      <c r="B42" s="1"/>
      <c r="C42" s="1"/>
      <c r="D42" s="1" t="s">
        <v>41</v>
      </c>
      <c r="E42" s="1"/>
      <c r="F42" s="1"/>
      <c r="G42" s="1"/>
      <c r="H42" s="2"/>
    </row>
    <row r="43" spans="1:8" ht="15.75" thickBot="1" x14ac:dyDescent="0.3">
      <c r="A43" s="1"/>
      <c r="B43" s="1"/>
      <c r="C43" s="1"/>
      <c r="D43" s="1"/>
      <c r="E43" s="1" t="s">
        <v>42</v>
      </c>
      <c r="F43" s="1"/>
      <c r="G43" s="1"/>
      <c r="H43" s="4">
        <v>5447.49</v>
      </c>
    </row>
    <row r="44" spans="1:8" x14ac:dyDescent="0.25">
      <c r="A44" s="1"/>
      <c r="B44" s="1"/>
      <c r="C44" s="1"/>
      <c r="D44" s="1" t="s">
        <v>43</v>
      </c>
      <c r="E44" s="1"/>
      <c r="F44" s="1"/>
      <c r="G44" s="1"/>
      <c r="H44" s="2">
        <f>ROUND(SUM(H42:H43),5)</f>
        <v>5447.49</v>
      </c>
    </row>
    <row r="45" spans="1:8" x14ac:dyDescent="0.25">
      <c r="A45" s="1"/>
      <c r="B45" s="1"/>
      <c r="C45" s="1"/>
      <c r="D45" s="1" t="s">
        <v>44</v>
      </c>
      <c r="E45" s="1"/>
      <c r="F45" s="1"/>
      <c r="G45" s="1"/>
      <c r="H45" s="2"/>
    </row>
    <row r="46" spans="1:8" x14ac:dyDescent="0.25">
      <c r="A46" s="1"/>
      <c r="B46" s="1"/>
      <c r="C46" s="1"/>
      <c r="D46" s="1"/>
      <c r="E46" s="1" t="s">
        <v>45</v>
      </c>
      <c r="F46" s="1"/>
      <c r="G46" s="1"/>
      <c r="H46" s="2">
        <v>8660.08</v>
      </c>
    </row>
    <row r="47" spans="1:8" ht="15.75" thickBot="1" x14ac:dyDescent="0.3">
      <c r="A47" s="1"/>
      <c r="B47" s="1"/>
      <c r="C47" s="1"/>
      <c r="D47" s="1"/>
      <c r="E47" s="1" t="s">
        <v>46</v>
      </c>
      <c r="F47" s="1"/>
      <c r="G47" s="1"/>
      <c r="H47" s="4">
        <v>2177.2600000000002</v>
      </c>
    </row>
    <row r="48" spans="1:8" x14ac:dyDescent="0.25">
      <c r="A48" s="1"/>
      <c r="B48" s="1"/>
      <c r="C48" s="1"/>
      <c r="D48" s="1" t="s">
        <v>47</v>
      </c>
      <c r="E48" s="1"/>
      <c r="F48" s="1"/>
      <c r="G48" s="1"/>
      <c r="H48" s="2">
        <f>ROUND(SUM(H45:H47),5)</f>
        <v>10837.34</v>
      </c>
    </row>
    <row r="49" spans="1:8" x14ac:dyDescent="0.25">
      <c r="A49" s="1"/>
      <c r="B49" s="1"/>
      <c r="C49" s="1"/>
      <c r="D49" s="1" t="s">
        <v>48</v>
      </c>
      <c r="E49" s="1"/>
      <c r="F49" s="1"/>
      <c r="G49" s="1"/>
      <c r="H49" s="2"/>
    </row>
    <row r="50" spans="1:8" x14ac:dyDescent="0.25">
      <c r="A50" s="1"/>
      <c r="B50" s="1"/>
      <c r="C50" s="1"/>
      <c r="D50" s="1"/>
      <c r="E50" s="1" t="s">
        <v>49</v>
      </c>
      <c r="F50" s="1"/>
      <c r="G50" s="1"/>
      <c r="H50" s="2">
        <v>2648.63</v>
      </c>
    </row>
    <row r="51" spans="1:8" x14ac:dyDescent="0.25">
      <c r="A51" s="1"/>
      <c r="B51" s="1"/>
      <c r="C51" s="1"/>
      <c r="D51" s="1"/>
      <c r="E51" s="1" t="s">
        <v>50</v>
      </c>
      <c r="F51" s="1"/>
      <c r="G51" s="1"/>
      <c r="H51" s="2">
        <v>1201187</v>
      </c>
    </row>
    <row r="52" spans="1:8" x14ac:dyDescent="0.25">
      <c r="A52" s="1"/>
      <c r="B52" s="1"/>
      <c r="C52" s="1"/>
      <c r="D52" s="1"/>
      <c r="E52" s="1" t="s">
        <v>51</v>
      </c>
      <c r="F52" s="1"/>
      <c r="G52" s="1"/>
      <c r="H52" s="2">
        <v>-1006.82</v>
      </c>
    </row>
    <row r="53" spans="1:8" x14ac:dyDescent="0.25">
      <c r="A53" s="1"/>
      <c r="B53" s="1"/>
      <c r="C53" s="1"/>
      <c r="D53" s="1"/>
      <c r="E53" s="1" t="s">
        <v>52</v>
      </c>
      <c r="F53" s="1"/>
      <c r="G53" s="1"/>
      <c r="H53" s="2"/>
    </row>
    <row r="54" spans="1:8" ht="15.75" thickBot="1" x14ac:dyDescent="0.3">
      <c r="A54" s="1"/>
      <c r="B54" s="1"/>
      <c r="C54" s="1"/>
      <c r="D54" s="1"/>
      <c r="E54" s="1"/>
      <c r="F54" s="1" t="s">
        <v>53</v>
      </c>
      <c r="G54" s="1"/>
      <c r="H54" s="4">
        <v>81.03</v>
      </c>
    </row>
    <row r="55" spans="1:8" x14ac:dyDescent="0.25">
      <c r="A55" s="1"/>
      <c r="B55" s="1"/>
      <c r="C55" s="1"/>
      <c r="D55" s="1"/>
      <c r="E55" s="1" t="s">
        <v>54</v>
      </c>
      <c r="F55" s="1"/>
      <c r="G55" s="1"/>
      <c r="H55" s="2">
        <f>ROUND(SUM(H53:H54),5)</f>
        <v>81.03</v>
      </c>
    </row>
    <row r="56" spans="1:8" x14ac:dyDescent="0.25">
      <c r="A56" s="1"/>
      <c r="B56" s="1"/>
      <c r="C56" s="1"/>
      <c r="D56" s="1"/>
      <c r="E56" s="1" t="s">
        <v>55</v>
      </c>
      <c r="F56" s="1"/>
      <c r="G56" s="1"/>
      <c r="H56" s="2"/>
    </row>
    <row r="57" spans="1:8" x14ac:dyDescent="0.25">
      <c r="A57" s="1"/>
      <c r="B57" s="1"/>
      <c r="C57" s="1"/>
      <c r="D57" s="1"/>
      <c r="E57" s="1"/>
      <c r="F57" s="1" t="s">
        <v>56</v>
      </c>
      <c r="G57" s="1"/>
      <c r="H57" s="2">
        <v>-57.15</v>
      </c>
    </row>
    <row r="58" spans="1:8" x14ac:dyDescent="0.25">
      <c r="A58" s="1"/>
      <c r="B58" s="1"/>
      <c r="C58" s="1"/>
      <c r="D58" s="1"/>
      <c r="E58" s="1"/>
      <c r="F58" s="1" t="s">
        <v>57</v>
      </c>
      <c r="G58" s="1"/>
      <c r="H58" s="2">
        <v>1024.1199999999999</v>
      </c>
    </row>
    <row r="59" spans="1:8" x14ac:dyDescent="0.25">
      <c r="A59" s="1"/>
      <c r="B59" s="1"/>
      <c r="C59" s="1"/>
      <c r="D59" s="1"/>
      <c r="E59" s="1"/>
      <c r="F59" s="1" t="s">
        <v>58</v>
      </c>
      <c r="G59" s="1"/>
      <c r="H59" s="2">
        <v>-5328.62</v>
      </c>
    </row>
    <row r="60" spans="1:8" x14ac:dyDescent="0.25">
      <c r="A60" s="1"/>
      <c r="B60" s="1"/>
      <c r="C60" s="1"/>
      <c r="D60" s="1"/>
      <c r="E60" s="1"/>
      <c r="F60" s="1" t="s">
        <v>59</v>
      </c>
      <c r="G60" s="1"/>
      <c r="H60" s="2"/>
    </row>
    <row r="61" spans="1:8" x14ac:dyDescent="0.25">
      <c r="A61" s="1"/>
      <c r="B61" s="1"/>
      <c r="C61" s="1"/>
      <c r="D61" s="1"/>
      <c r="E61" s="1"/>
      <c r="F61" s="1"/>
      <c r="G61" s="1" t="s">
        <v>60</v>
      </c>
      <c r="H61" s="2">
        <v>-69.680000000000007</v>
      </c>
    </row>
    <row r="62" spans="1:8" ht="15.75" thickBot="1" x14ac:dyDescent="0.3">
      <c r="A62" s="1"/>
      <c r="B62" s="1"/>
      <c r="C62" s="1"/>
      <c r="D62" s="1"/>
      <c r="E62" s="1"/>
      <c r="F62" s="1"/>
      <c r="G62" s="1" t="s">
        <v>61</v>
      </c>
      <c r="H62" s="4">
        <v>-69.680000000000007</v>
      </c>
    </row>
    <row r="63" spans="1:8" x14ac:dyDescent="0.25">
      <c r="A63" s="1"/>
      <c r="B63" s="1"/>
      <c r="C63" s="1"/>
      <c r="D63" s="1"/>
      <c r="E63" s="1"/>
      <c r="F63" s="1" t="s">
        <v>62</v>
      </c>
      <c r="G63" s="1"/>
      <c r="H63" s="2">
        <f>ROUND(SUM(H60:H62),5)</f>
        <v>-139.36000000000001</v>
      </c>
    </row>
    <row r="64" spans="1:8" x14ac:dyDescent="0.25">
      <c r="A64" s="1"/>
      <c r="B64" s="1"/>
      <c r="C64" s="1"/>
      <c r="D64" s="1"/>
      <c r="E64" s="1"/>
      <c r="F64" s="1" t="s">
        <v>63</v>
      </c>
      <c r="G64" s="1"/>
      <c r="H64" s="2"/>
    </row>
    <row r="65" spans="1:8" x14ac:dyDescent="0.25">
      <c r="A65" s="1"/>
      <c r="B65" s="1"/>
      <c r="C65" s="1"/>
      <c r="D65" s="1"/>
      <c r="E65" s="1"/>
      <c r="F65" s="1"/>
      <c r="G65" s="1" t="s">
        <v>64</v>
      </c>
      <c r="H65" s="2">
        <v>-16.3</v>
      </c>
    </row>
    <row r="66" spans="1:8" ht="15.75" thickBot="1" x14ac:dyDescent="0.3">
      <c r="A66" s="1"/>
      <c r="B66" s="1"/>
      <c r="C66" s="1"/>
      <c r="D66" s="1"/>
      <c r="E66" s="1"/>
      <c r="F66" s="1"/>
      <c r="G66" s="1" t="s">
        <v>65</v>
      </c>
      <c r="H66" s="4">
        <v>-16.3</v>
      </c>
    </row>
    <row r="67" spans="1:8" x14ac:dyDescent="0.25">
      <c r="A67" s="1"/>
      <c r="B67" s="1"/>
      <c r="C67" s="1"/>
      <c r="D67" s="1"/>
      <c r="E67" s="1"/>
      <c r="F67" s="1" t="s">
        <v>66</v>
      </c>
      <c r="G67" s="1"/>
      <c r="H67" s="2">
        <f>ROUND(SUM(H64:H66),5)</f>
        <v>-32.6</v>
      </c>
    </row>
    <row r="68" spans="1:8" x14ac:dyDescent="0.25">
      <c r="A68" s="1"/>
      <c r="B68" s="1"/>
      <c r="C68" s="1"/>
      <c r="D68" s="1"/>
      <c r="E68" s="1"/>
      <c r="F68" s="1" t="s">
        <v>67</v>
      </c>
      <c r="G68" s="1"/>
      <c r="H68" s="2">
        <v>-31</v>
      </c>
    </row>
    <row r="69" spans="1:8" x14ac:dyDescent="0.25">
      <c r="A69" s="1"/>
      <c r="B69" s="1"/>
      <c r="C69" s="1"/>
      <c r="D69" s="1"/>
      <c r="E69" s="1"/>
      <c r="F69" s="1" t="s">
        <v>68</v>
      </c>
      <c r="G69" s="1"/>
      <c r="H69" s="2">
        <v>224.41</v>
      </c>
    </row>
    <row r="70" spans="1:8" ht="15.75" thickBot="1" x14ac:dyDescent="0.3">
      <c r="A70" s="1"/>
      <c r="B70" s="1"/>
      <c r="C70" s="1"/>
      <c r="D70" s="1"/>
      <c r="E70" s="1"/>
      <c r="F70" s="1" t="s">
        <v>69</v>
      </c>
      <c r="G70" s="1"/>
      <c r="H70" s="4">
        <v>10924.4</v>
      </c>
    </row>
    <row r="71" spans="1:8" x14ac:dyDescent="0.25">
      <c r="A71" s="1"/>
      <c r="B71" s="1"/>
      <c r="C71" s="1"/>
      <c r="D71" s="1"/>
      <c r="E71" s="1" t="s">
        <v>70</v>
      </c>
      <c r="F71" s="1"/>
      <c r="G71" s="1"/>
      <c r="H71" s="2">
        <f>ROUND(SUM(H56:H59)+H63+SUM(H67:H70),5)</f>
        <v>6584.2</v>
      </c>
    </row>
    <row r="72" spans="1:8" x14ac:dyDescent="0.25">
      <c r="A72" s="1"/>
      <c r="B72" s="1"/>
      <c r="C72" s="1"/>
      <c r="D72" s="1"/>
      <c r="E72" s="1" t="s">
        <v>71</v>
      </c>
      <c r="F72" s="1"/>
      <c r="G72" s="1"/>
      <c r="H72" s="2"/>
    </row>
    <row r="73" spans="1:8" x14ac:dyDescent="0.25">
      <c r="A73" s="1"/>
      <c r="B73" s="1"/>
      <c r="C73" s="1"/>
      <c r="D73" s="1"/>
      <c r="E73" s="1"/>
      <c r="F73" s="1" t="s">
        <v>72</v>
      </c>
      <c r="G73" s="1"/>
      <c r="H73" s="2">
        <v>-0.08</v>
      </c>
    </row>
    <row r="74" spans="1:8" ht="15.75" thickBot="1" x14ac:dyDescent="0.3">
      <c r="A74" s="1"/>
      <c r="B74" s="1"/>
      <c r="C74" s="1"/>
      <c r="D74" s="1"/>
      <c r="E74" s="1"/>
      <c r="F74" s="1" t="s">
        <v>73</v>
      </c>
      <c r="G74" s="1"/>
      <c r="H74" s="2">
        <v>0.08</v>
      </c>
    </row>
    <row r="75" spans="1:8" ht="15.75" thickBot="1" x14ac:dyDescent="0.3">
      <c r="A75" s="1"/>
      <c r="B75" s="1"/>
      <c r="C75" s="1"/>
      <c r="D75" s="1"/>
      <c r="E75" s="1" t="s">
        <v>74</v>
      </c>
      <c r="F75" s="1"/>
      <c r="G75" s="1"/>
      <c r="H75" s="5">
        <f>ROUND(SUM(H72:H74),5)</f>
        <v>0</v>
      </c>
    </row>
    <row r="76" spans="1:8" ht="15.75" thickBot="1" x14ac:dyDescent="0.3">
      <c r="A76" s="1"/>
      <c r="B76" s="1"/>
      <c r="C76" s="1"/>
      <c r="D76" s="1" t="s">
        <v>75</v>
      </c>
      <c r="E76" s="1"/>
      <c r="F76" s="1"/>
      <c r="G76" s="1"/>
      <c r="H76" s="3">
        <f>ROUND(SUM(H49:H52)+H55+H71+H75,5)</f>
        <v>1209494.04</v>
      </c>
    </row>
    <row r="77" spans="1:8" x14ac:dyDescent="0.25">
      <c r="A77" s="1"/>
      <c r="B77" s="1"/>
      <c r="C77" s="1" t="s">
        <v>76</v>
      </c>
      <c r="D77" s="1"/>
      <c r="E77" s="1"/>
      <c r="F77" s="1"/>
      <c r="G77" s="1"/>
      <c r="H77" s="2">
        <f>ROUND(H41+H44+H48+H76,5)</f>
        <v>1225778.8700000001</v>
      </c>
    </row>
    <row r="78" spans="1:8" x14ac:dyDescent="0.25">
      <c r="A78" s="1"/>
      <c r="B78" s="1"/>
      <c r="C78" s="1" t="s">
        <v>77</v>
      </c>
      <c r="D78" s="1"/>
      <c r="E78" s="1"/>
      <c r="F78" s="1"/>
      <c r="G78" s="1"/>
      <c r="H78" s="2"/>
    </row>
    <row r="79" spans="1:8" ht="15.75" thickBot="1" x14ac:dyDescent="0.3">
      <c r="A79" s="1"/>
      <c r="B79" s="1"/>
      <c r="C79" s="1"/>
      <c r="D79" s="1" t="s">
        <v>78</v>
      </c>
      <c r="E79" s="1"/>
      <c r="F79" s="1"/>
      <c r="G79" s="1"/>
      <c r="H79" s="2">
        <v>682376.96</v>
      </c>
    </row>
    <row r="80" spans="1:8" ht="15.75" thickBot="1" x14ac:dyDescent="0.3">
      <c r="A80" s="1"/>
      <c r="B80" s="1"/>
      <c r="C80" s="1" t="s">
        <v>79</v>
      </c>
      <c r="D80" s="1"/>
      <c r="E80" s="1"/>
      <c r="F80" s="1"/>
      <c r="G80" s="1"/>
      <c r="H80" s="3">
        <f>ROUND(SUM(H78:H79),5)</f>
        <v>682376.96</v>
      </c>
    </row>
    <row r="81" spans="1:8" x14ac:dyDescent="0.25">
      <c r="A81" s="1"/>
      <c r="B81" s="1" t="s">
        <v>80</v>
      </c>
      <c r="C81" s="1"/>
      <c r="D81" s="1"/>
      <c r="E81" s="1"/>
      <c r="F81" s="1"/>
      <c r="G81" s="1"/>
      <c r="H81" s="2">
        <f>ROUND(H40+H77+H80,5)</f>
        <v>1908155.83</v>
      </c>
    </row>
    <row r="82" spans="1:8" x14ac:dyDescent="0.25">
      <c r="A82" s="1"/>
      <c r="B82" s="1" t="s">
        <v>81</v>
      </c>
      <c r="C82" s="1"/>
      <c r="D82" s="1"/>
      <c r="E82" s="1"/>
      <c r="F82" s="1"/>
      <c r="G82" s="1"/>
      <c r="H82" s="2"/>
    </row>
    <row r="83" spans="1:8" x14ac:dyDescent="0.25">
      <c r="A83" s="1"/>
      <c r="B83" s="1"/>
      <c r="C83" s="1" t="s">
        <v>82</v>
      </c>
      <c r="D83" s="1"/>
      <c r="E83" s="1"/>
      <c r="F83" s="1"/>
      <c r="G83" s="1"/>
      <c r="H83" s="2">
        <v>3485.57</v>
      </c>
    </row>
    <row r="84" spans="1:8" x14ac:dyDescent="0.25">
      <c r="A84" s="1"/>
      <c r="B84" s="1"/>
      <c r="C84" s="1" t="s">
        <v>83</v>
      </c>
      <c r="D84" s="1"/>
      <c r="E84" s="1"/>
      <c r="F84" s="1"/>
      <c r="G84" s="1"/>
      <c r="H84" s="2"/>
    </row>
    <row r="85" spans="1:8" x14ac:dyDescent="0.25">
      <c r="A85" s="1"/>
      <c r="B85" s="1"/>
      <c r="C85" s="1"/>
      <c r="D85" s="1" t="s">
        <v>84</v>
      </c>
      <c r="E85" s="1"/>
      <c r="F85" s="1"/>
      <c r="G85" s="1"/>
      <c r="H85" s="2">
        <v>6580.22</v>
      </c>
    </row>
    <row r="86" spans="1:8" x14ac:dyDescent="0.25">
      <c r="A86" s="1"/>
      <c r="B86" s="1"/>
      <c r="C86" s="1"/>
      <c r="D86" s="1" t="s">
        <v>85</v>
      </c>
      <c r="E86" s="1"/>
      <c r="F86" s="1"/>
      <c r="G86" s="1"/>
      <c r="H86" s="2">
        <v>20000</v>
      </c>
    </row>
    <row r="87" spans="1:8" x14ac:dyDescent="0.25">
      <c r="A87" s="1"/>
      <c r="B87" s="1"/>
      <c r="C87" s="1"/>
      <c r="D87" s="1" t="s">
        <v>86</v>
      </c>
      <c r="E87" s="1"/>
      <c r="F87" s="1"/>
      <c r="G87" s="1"/>
      <c r="H87" s="2">
        <v>227922.16</v>
      </c>
    </row>
    <row r="88" spans="1:8" x14ac:dyDescent="0.25">
      <c r="A88" s="1"/>
      <c r="B88" s="1"/>
      <c r="C88" s="1"/>
      <c r="D88" s="1" t="s">
        <v>87</v>
      </c>
      <c r="E88" s="1"/>
      <c r="F88" s="1"/>
      <c r="G88" s="1"/>
      <c r="H88" s="2">
        <v>51951.44</v>
      </c>
    </row>
    <row r="89" spans="1:8" x14ac:dyDescent="0.25">
      <c r="A89" s="1"/>
      <c r="B89" s="1"/>
      <c r="C89" s="1"/>
      <c r="D89" s="1" t="s">
        <v>88</v>
      </c>
      <c r="E89" s="1"/>
      <c r="F89" s="1"/>
      <c r="G89" s="1"/>
      <c r="H89" s="2">
        <v>5000</v>
      </c>
    </row>
    <row r="90" spans="1:8" ht="15.75" thickBot="1" x14ac:dyDescent="0.3">
      <c r="A90" s="1"/>
      <c r="B90" s="1"/>
      <c r="C90" s="1"/>
      <c r="D90" s="1" t="s">
        <v>89</v>
      </c>
      <c r="E90" s="1"/>
      <c r="F90" s="1"/>
      <c r="G90" s="1"/>
      <c r="H90" s="4">
        <v>54912.88</v>
      </c>
    </row>
    <row r="91" spans="1:8" x14ac:dyDescent="0.25">
      <c r="A91" s="1"/>
      <c r="B91" s="1"/>
      <c r="C91" s="1" t="s">
        <v>90</v>
      </c>
      <c r="D91" s="1"/>
      <c r="E91" s="1"/>
      <c r="F91" s="1"/>
      <c r="G91" s="1"/>
      <c r="H91" s="2">
        <f>ROUND(SUM(H84:H90),5)</f>
        <v>366366.7</v>
      </c>
    </row>
    <row r="92" spans="1:8" x14ac:dyDescent="0.25">
      <c r="A92" s="1"/>
      <c r="B92" s="1"/>
      <c r="C92" s="1" t="s">
        <v>91</v>
      </c>
      <c r="D92" s="1"/>
      <c r="E92" s="1"/>
      <c r="F92" s="1"/>
      <c r="G92" s="1"/>
      <c r="H92" s="2">
        <v>733378.51</v>
      </c>
    </row>
    <row r="93" spans="1:8" x14ac:dyDescent="0.25">
      <c r="A93" s="1"/>
      <c r="B93" s="1"/>
      <c r="C93" s="1" t="s">
        <v>92</v>
      </c>
      <c r="D93" s="1"/>
      <c r="E93" s="1"/>
      <c r="F93" s="1"/>
      <c r="G93" s="1"/>
      <c r="H93" s="2">
        <v>99991.5</v>
      </c>
    </row>
    <row r="94" spans="1:8" ht="15.75" thickBot="1" x14ac:dyDescent="0.3">
      <c r="A94" s="1"/>
      <c r="B94" s="1"/>
      <c r="C94" s="1" t="s">
        <v>93</v>
      </c>
      <c r="D94" s="1"/>
      <c r="E94" s="1"/>
      <c r="F94" s="1"/>
      <c r="G94" s="1"/>
      <c r="H94" s="2">
        <v>548357.31999999995</v>
      </c>
    </row>
    <row r="95" spans="1:8" ht="15.75" thickBot="1" x14ac:dyDescent="0.3">
      <c r="A95" s="1"/>
      <c r="B95" s="1" t="s">
        <v>94</v>
      </c>
      <c r="C95" s="1"/>
      <c r="D95" s="1"/>
      <c r="E95" s="1"/>
      <c r="F95" s="1"/>
      <c r="G95" s="1"/>
      <c r="H95" s="5">
        <f>ROUND(SUM(H82:H83)+SUM(H91:H94),5)</f>
        <v>1751579.6</v>
      </c>
    </row>
    <row r="96" spans="1:8" s="8" customFormat="1" ht="12" thickBot="1" x14ac:dyDescent="0.25">
      <c r="A96" s="6" t="s">
        <v>95</v>
      </c>
      <c r="B96" s="6"/>
      <c r="C96" s="6"/>
      <c r="D96" s="6"/>
      <c r="E96" s="6"/>
      <c r="F96" s="6"/>
      <c r="G96" s="6"/>
      <c r="H96" s="7">
        <f>ROUND(H39+H81+H95,5)</f>
        <v>3659735.43</v>
      </c>
    </row>
    <row r="9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11:49 AM
&amp;"Arial,Bold"&amp;8 06/03/26
&amp;"Arial,Bold"&amp;8 Accrual Basis&amp;C&amp;"Arial,Bold"&amp;12 Nederland Fire Protection District
&amp;"Arial,Bold"&amp;14 Balance Sheet
&amp;"Arial,Bold"&amp;10 As of May 31, 2026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AE320-4D3B-45FD-95D5-BB6958657E59}">
  <dimension ref="A1:M260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1" width="8.7109375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96</v>
      </c>
      <c r="K2" s="20" t="s">
        <v>97</v>
      </c>
      <c r="L2" s="20" t="s">
        <v>98</v>
      </c>
      <c r="M2" s="20" t="s">
        <v>99</v>
      </c>
    </row>
    <row r="3" spans="1:13" ht="15.75" thickTop="1" x14ac:dyDescent="0.25">
      <c r="A3" s="1"/>
      <c r="B3" s="1" t="s">
        <v>100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101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102</v>
      </c>
      <c r="F5" s="1"/>
      <c r="G5" s="1"/>
      <c r="H5" s="1"/>
      <c r="I5" s="1"/>
      <c r="J5" s="2">
        <v>-12000</v>
      </c>
      <c r="K5" s="2"/>
      <c r="L5" s="2"/>
      <c r="M5" s="15"/>
    </row>
    <row r="6" spans="1:13" x14ac:dyDescent="0.25">
      <c r="A6" s="1"/>
      <c r="B6" s="1"/>
      <c r="C6" s="1"/>
      <c r="D6" s="1"/>
      <c r="E6" s="1" t="s">
        <v>103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104</v>
      </c>
      <c r="F7" s="1"/>
      <c r="G7" s="1"/>
      <c r="H7" s="1"/>
      <c r="I7" s="1"/>
      <c r="J7" s="2">
        <v>0</v>
      </c>
      <c r="K7" s="2">
        <v>0</v>
      </c>
      <c r="L7" s="2">
        <f>ROUND((J7-K7),5)</f>
        <v>0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105</v>
      </c>
      <c r="F8" s="1"/>
      <c r="G8" s="1"/>
      <c r="H8" s="1"/>
      <c r="I8" s="1"/>
      <c r="J8" s="2">
        <v>1499</v>
      </c>
      <c r="K8" s="2">
        <v>0</v>
      </c>
      <c r="L8" s="2">
        <f>ROUND((J8-K8),5)</f>
        <v>1499</v>
      </c>
      <c r="M8" s="15">
        <f>ROUND(IF(K8=0, IF(J8=0, 0, 1), J8/K8),5)</f>
        <v>1</v>
      </c>
    </row>
    <row r="9" spans="1:13" x14ac:dyDescent="0.25">
      <c r="A9" s="1"/>
      <c r="B9" s="1"/>
      <c r="C9" s="1"/>
      <c r="D9" s="1"/>
      <c r="E9" s="1" t="s">
        <v>106</v>
      </c>
      <c r="F9" s="1"/>
      <c r="G9" s="1"/>
      <c r="H9" s="1"/>
      <c r="I9" s="1"/>
      <c r="J9" s="2">
        <v>4778.82</v>
      </c>
      <c r="K9" s="2">
        <v>3362.13</v>
      </c>
      <c r="L9" s="2">
        <f>ROUND((J9-K9),5)</f>
        <v>1416.69</v>
      </c>
      <c r="M9" s="15">
        <f>ROUND(IF(K9=0, IF(J9=0, 0, 1), J9/K9),5)</f>
        <v>1.42137</v>
      </c>
    </row>
    <row r="10" spans="1:13" x14ac:dyDescent="0.25">
      <c r="A10" s="1"/>
      <c r="B10" s="1"/>
      <c r="C10" s="1"/>
      <c r="D10" s="1"/>
      <c r="E10" s="1" t="s">
        <v>107</v>
      </c>
      <c r="F10" s="1"/>
      <c r="G10" s="1"/>
      <c r="H10" s="1"/>
      <c r="I10" s="1"/>
      <c r="J10" s="2"/>
      <c r="K10" s="2"/>
      <c r="L10" s="2"/>
      <c r="M10" s="15"/>
    </row>
    <row r="11" spans="1:13" x14ac:dyDescent="0.25">
      <c r="A11" s="1"/>
      <c r="B11" s="1"/>
      <c r="C11" s="1"/>
      <c r="D11" s="1"/>
      <c r="E11" s="1"/>
      <c r="F11" s="1" t="s">
        <v>108</v>
      </c>
      <c r="G11" s="1"/>
      <c r="H11" s="1"/>
      <c r="I11" s="1"/>
      <c r="J11" s="2">
        <v>-936.83</v>
      </c>
      <c r="K11" s="2">
        <v>0</v>
      </c>
      <c r="L11" s="2">
        <f>ROUND((J11-K11),5)</f>
        <v>-936.83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109</v>
      </c>
      <c r="G12" s="1"/>
      <c r="H12" s="1"/>
      <c r="I12" s="1"/>
      <c r="J12" s="2">
        <v>346.04</v>
      </c>
      <c r="K12" s="2">
        <v>0</v>
      </c>
      <c r="L12" s="2">
        <f>ROUND((J12-K12),5)</f>
        <v>346.04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110</v>
      </c>
      <c r="G13" s="1"/>
      <c r="H13" s="1"/>
      <c r="I13" s="1"/>
      <c r="J13" s="2">
        <v>51.66</v>
      </c>
      <c r="K13" s="2">
        <v>1152.1500000000001</v>
      </c>
      <c r="L13" s="2">
        <f>ROUND((J13-K13),5)</f>
        <v>-1100.49</v>
      </c>
      <c r="M13" s="15">
        <f>ROUND(IF(K13=0, IF(J13=0, 0, 1), J13/K13),5)</f>
        <v>4.4839999999999998E-2</v>
      </c>
    </row>
    <row r="14" spans="1:13" x14ac:dyDescent="0.25">
      <c r="A14" s="1"/>
      <c r="B14" s="1"/>
      <c r="C14" s="1"/>
      <c r="D14" s="1"/>
      <c r="E14" s="1"/>
      <c r="F14" s="1" t="s">
        <v>111</v>
      </c>
      <c r="G14" s="1"/>
      <c r="H14" s="1"/>
      <c r="I14" s="1"/>
      <c r="J14" s="2">
        <v>-139.85</v>
      </c>
      <c r="K14" s="2"/>
      <c r="L14" s="2"/>
      <c r="M14" s="15"/>
    </row>
    <row r="15" spans="1:13" x14ac:dyDescent="0.25">
      <c r="A15" s="1"/>
      <c r="B15" s="1"/>
      <c r="C15" s="1"/>
      <c r="D15" s="1"/>
      <c r="E15" s="1"/>
      <c r="F15" s="1" t="s">
        <v>112</v>
      </c>
      <c r="G15" s="1"/>
      <c r="H15" s="1"/>
      <c r="I15" s="1"/>
      <c r="J15" s="2">
        <v>0</v>
      </c>
      <c r="K15" s="2">
        <v>23043.08</v>
      </c>
      <c r="L15" s="2">
        <f t="shared" ref="L15:L33" si="0">ROUND((J15-K15),5)</f>
        <v>-23043.08</v>
      </c>
      <c r="M15" s="15">
        <f t="shared" ref="M15:M33" si="1">ROUND(IF(K15=0, IF(J15=0, 0, 1), J15/K15),5)</f>
        <v>0</v>
      </c>
    </row>
    <row r="16" spans="1:13" x14ac:dyDescent="0.25">
      <c r="A16" s="1"/>
      <c r="B16" s="1"/>
      <c r="C16" s="1"/>
      <c r="D16" s="1"/>
      <c r="E16" s="1"/>
      <c r="F16" s="1" t="s">
        <v>113</v>
      </c>
      <c r="G16" s="1"/>
      <c r="H16" s="1"/>
      <c r="I16" s="1"/>
      <c r="J16" s="2">
        <v>405482.52</v>
      </c>
      <c r="K16" s="2">
        <v>56383.78</v>
      </c>
      <c r="L16" s="2">
        <f t="shared" si="0"/>
        <v>349098.74</v>
      </c>
      <c r="M16" s="15">
        <f t="shared" si="1"/>
        <v>7.1914699999999998</v>
      </c>
    </row>
    <row r="17" spans="1:13" x14ac:dyDescent="0.25">
      <c r="A17" s="1"/>
      <c r="B17" s="1"/>
      <c r="C17" s="1"/>
      <c r="D17" s="1"/>
      <c r="E17" s="1"/>
      <c r="F17" s="1" t="s">
        <v>114</v>
      </c>
      <c r="G17" s="1"/>
      <c r="H17" s="1"/>
      <c r="I17" s="1"/>
      <c r="J17" s="2">
        <v>5379.53</v>
      </c>
      <c r="K17" s="2">
        <v>6471.6</v>
      </c>
      <c r="L17" s="2">
        <f t="shared" si="0"/>
        <v>-1092.07</v>
      </c>
      <c r="M17" s="15">
        <f t="shared" si="1"/>
        <v>0.83125000000000004</v>
      </c>
    </row>
    <row r="18" spans="1:13" x14ac:dyDescent="0.25">
      <c r="A18" s="1"/>
      <c r="B18" s="1"/>
      <c r="C18" s="1"/>
      <c r="D18" s="1"/>
      <c r="E18" s="1"/>
      <c r="F18" s="1" t="s">
        <v>115</v>
      </c>
      <c r="G18" s="1"/>
      <c r="H18" s="1"/>
      <c r="I18" s="1"/>
      <c r="J18" s="2">
        <v>0</v>
      </c>
      <c r="K18" s="2">
        <v>3840.5</v>
      </c>
      <c r="L18" s="2">
        <f t="shared" si="0"/>
        <v>-3840.5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116</v>
      </c>
      <c r="G19" s="1"/>
      <c r="H19" s="1"/>
      <c r="I19" s="1"/>
      <c r="J19" s="2">
        <v>0</v>
      </c>
      <c r="K19" s="2">
        <v>192.03</v>
      </c>
      <c r="L19" s="2">
        <f t="shared" si="0"/>
        <v>-192.03</v>
      </c>
      <c r="M19" s="15">
        <f t="shared" si="1"/>
        <v>0</v>
      </c>
    </row>
    <row r="20" spans="1:13" x14ac:dyDescent="0.25">
      <c r="A20" s="1"/>
      <c r="B20" s="1"/>
      <c r="C20" s="1"/>
      <c r="D20" s="1"/>
      <c r="E20" s="1"/>
      <c r="F20" s="1" t="s">
        <v>117</v>
      </c>
      <c r="G20" s="1"/>
      <c r="H20" s="1"/>
      <c r="I20" s="1"/>
      <c r="J20" s="2">
        <v>8.39</v>
      </c>
      <c r="K20" s="2">
        <v>0</v>
      </c>
      <c r="L20" s="2">
        <f t="shared" si="0"/>
        <v>8.39</v>
      </c>
      <c r="M20" s="15">
        <f t="shared" si="1"/>
        <v>1</v>
      </c>
    </row>
    <row r="21" spans="1:13" x14ac:dyDescent="0.25">
      <c r="A21" s="1"/>
      <c r="B21" s="1"/>
      <c r="C21" s="1"/>
      <c r="D21" s="1"/>
      <c r="E21" s="1"/>
      <c r="F21" s="1" t="s">
        <v>118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119</v>
      </c>
      <c r="G22" s="1"/>
      <c r="H22" s="1"/>
      <c r="I22" s="1"/>
      <c r="J22" s="2">
        <v>0</v>
      </c>
      <c r="K22" s="2">
        <v>0</v>
      </c>
      <c r="L22" s="2">
        <f t="shared" si="0"/>
        <v>0</v>
      </c>
      <c r="M22" s="15">
        <f t="shared" si="1"/>
        <v>0</v>
      </c>
    </row>
    <row r="23" spans="1:13" x14ac:dyDescent="0.25">
      <c r="A23" s="1"/>
      <c r="B23" s="1"/>
      <c r="C23" s="1"/>
      <c r="D23" s="1"/>
      <c r="E23" s="1"/>
      <c r="F23" s="1" t="s">
        <v>120</v>
      </c>
      <c r="G23" s="1"/>
      <c r="H23" s="1"/>
      <c r="I23" s="1"/>
      <c r="J23" s="2">
        <v>3893.69</v>
      </c>
      <c r="K23" s="2">
        <v>654.61</v>
      </c>
      <c r="L23" s="2">
        <f t="shared" si="0"/>
        <v>3239.08</v>
      </c>
      <c r="M23" s="15">
        <f t="shared" si="1"/>
        <v>5.9481099999999998</v>
      </c>
    </row>
    <row r="24" spans="1:13" x14ac:dyDescent="0.25">
      <c r="A24" s="1"/>
      <c r="B24" s="1"/>
      <c r="C24" s="1"/>
      <c r="D24" s="1"/>
      <c r="E24" s="1"/>
      <c r="F24" s="1" t="s">
        <v>121</v>
      </c>
      <c r="G24" s="1"/>
      <c r="H24" s="1"/>
      <c r="I24" s="1"/>
      <c r="J24" s="2">
        <v>26082.98</v>
      </c>
      <c r="K24" s="2">
        <v>0</v>
      </c>
      <c r="L24" s="2">
        <f t="shared" si="0"/>
        <v>26082.98</v>
      </c>
      <c r="M24" s="15">
        <f t="shared" si="1"/>
        <v>1</v>
      </c>
    </row>
    <row r="25" spans="1:13" x14ac:dyDescent="0.25">
      <c r="A25" s="1"/>
      <c r="B25" s="1"/>
      <c r="C25" s="1"/>
      <c r="D25" s="1"/>
      <c r="E25" s="1"/>
      <c r="F25" s="1" t="s">
        <v>122</v>
      </c>
      <c r="G25" s="1"/>
      <c r="H25" s="1"/>
      <c r="I25" s="1"/>
      <c r="J25" s="2">
        <v>-14563.82</v>
      </c>
      <c r="K25" s="2">
        <v>0</v>
      </c>
      <c r="L25" s="2">
        <f t="shared" si="0"/>
        <v>-14563.82</v>
      </c>
      <c r="M25" s="15">
        <f t="shared" si="1"/>
        <v>1</v>
      </c>
    </row>
    <row r="26" spans="1:13" x14ac:dyDescent="0.25">
      <c r="A26" s="1"/>
      <c r="B26" s="1"/>
      <c r="C26" s="1"/>
      <c r="D26" s="1"/>
      <c r="E26" s="1"/>
      <c r="F26" s="1" t="s">
        <v>123</v>
      </c>
      <c r="G26" s="1"/>
      <c r="H26" s="1"/>
      <c r="I26" s="1"/>
      <c r="J26" s="2">
        <v>0</v>
      </c>
      <c r="K26" s="2">
        <v>0</v>
      </c>
      <c r="L26" s="2">
        <f t="shared" si="0"/>
        <v>0</v>
      </c>
      <c r="M26" s="15">
        <f t="shared" si="1"/>
        <v>0</v>
      </c>
    </row>
    <row r="27" spans="1:13" x14ac:dyDescent="0.25">
      <c r="A27" s="1"/>
      <c r="B27" s="1"/>
      <c r="C27" s="1"/>
      <c r="D27" s="1"/>
      <c r="E27" s="1"/>
      <c r="F27" s="1" t="s">
        <v>124</v>
      </c>
      <c r="G27" s="1"/>
      <c r="H27" s="1"/>
      <c r="I27" s="1"/>
      <c r="J27" s="2">
        <v>0</v>
      </c>
      <c r="K27" s="2">
        <v>0</v>
      </c>
      <c r="L27" s="2">
        <f t="shared" si="0"/>
        <v>0</v>
      </c>
      <c r="M27" s="15">
        <f t="shared" si="1"/>
        <v>0</v>
      </c>
    </row>
    <row r="28" spans="1:13" x14ac:dyDescent="0.25">
      <c r="A28" s="1"/>
      <c r="B28" s="1"/>
      <c r="C28" s="1"/>
      <c r="D28" s="1"/>
      <c r="E28" s="1"/>
      <c r="F28" s="1" t="s">
        <v>125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x14ac:dyDescent="0.25">
      <c r="A29" s="1"/>
      <c r="B29" s="1"/>
      <c r="C29" s="1"/>
      <c r="D29" s="1"/>
      <c r="E29" s="1"/>
      <c r="F29" s="1" t="s">
        <v>126</v>
      </c>
      <c r="G29" s="1"/>
      <c r="H29" s="1"/>
      <c r="I29" s="1"/>
      <c r="J29" s="2">
        <v>0.08</v>
      </c>
      <c r="K29" s="2">
        <v>0</v>
      </c>
      <c r="L29" s="2">
        <f t="shared" si="0"/>
        <v>0.08</v>
      </c>
      <c r="M29" s="15">
        <f t="shared" si="1"/>
        <v>1</v>
      </c>
    </row>
    <row r="30" spans="1:13" ht="15.75" thickBot="1" x14ac:dyDescent="0.3">
      <c r="A30" s="1"/>
      <c r="B30" s="1"/>
      <c r="C30" s="1"/>
      <c r="D30" s="1"/>
      <c r="E30" s="1"/>
      <c r="F30" s="1" t="s">
        <v>127</v>
      </c>
      <c r="G30" s="1"/>
      <c r="H30" s="1"/>
      <c r="I30" s="1"/>
      <c r="J30" s="2">
        <v>2060</v>
      </c>
      <c r="K30" s="2">
        <v>0</v>
      </c>
      <c r="L30" s="2">
        <f t="shared" si="0"/>
        <v>2060</v>
      </c>
      <c r="M30" s="15">
        <f t="shared" si="1"/>
        <v>1</v>
      </c>
    </row>
    <row r="31" spans="1:13" ht="15.75" thickBot="1" x14ac:dyDescent="0.3">
      <c r="A31" s="1"/>
      <c r="B31" s="1"/>
      <c r="C31" s="1"/>
      <c r="D31" s="1"/>
      <c r="E31" s="1" t="s">
        <v>128</v>
      </c>
      <c r="F31" s="1"/>
      <c r="G31" s="1"/>
      <c r="H31" s="1"/>
      <c r="I31" s="1"/>
      <c r="J31" s="5">
        <f>ROUND(SUM(J10:J30),5)</f>
        <v>427664.39</v>
      </c>
      <c r="K31" s="5">
        <f>ROUND(SUM(K10:K30),5)</f>
        <v>91737.75</v>
      </c>
      <c r="L31" s="5">
        <f t="shared" si="0"/>
        <v>335926.64</v>
      </c>
      <c r="M31" s="16">
        <f t="shared" si="1"/>
        <v>4.66181</v>
      </c>
    </row>
    <row r="32" spans="1:13" ht="15.75" thickBot="1" x14ac:dyDescent="0.3">
      <c r="A32" s="1"/>
      <c r="B32" s="1"/>
      <c r="C32" s="1"/>
      <c r="D32" s="1" t="s">
        <v>129</v>
      </c>
      <c r="E32" s="1"/>
      <c r="F32" s="1"/>
      <c r="G32" s="1"/>
      <c r="H32" s="1"/>
      <c r="I32" s="1"/>
      <c r="J32" s="3">
        <f>ROUND(SUM(J4:J9)+J31,5)</f>
        <v>421942.21</v>
      </c>
      <c r="K32" s="3">
        <f>ROUND(SUM(K4:K9)+K31,5)</f>
        <v>95099.88</v>
      </c>
      <c r="L32" s="3">
        <f t="shared" si="0"/>
        <v>326842.33</v>
      </c>
      <c r="M32" s="17">
        <f t="shared" si="1"/>
        <v>4.4368299999999996</v>
      </c>
    </row>
    <row r="33" spans="1:13" x14ac:dyDescent="0.25">
      <c r="A33" s="1"/>
      <c r="B33" s="1"/>
      <c r="C33" s="1" t="s">
        <v>130</v>
      </c>
      <c r="D33" s="1"/>
      <c r="E33" s="1"/>
      <c r="F33" s="1"/>
      <c r="G33" s="1"/>
      <c r="H33" s="1"/>
      <c r="I33" s="1"/>
      <c r="J33" s="2">
        <f>J32</f>
        <v>421942.21</v>
      </c>
      <c r="K33" s="2">
        <f>K32</f>
        <v>95099.88</v>
      </c>
      <c r="L33" s="2">
        <f t="shared" si="0"/>
        <v>326842.33</v>
      </c>
      <c r="M33" s="15">
        <f t="shared" si="1"/>
        <v>4.4368299999999996</v>
      </c>
    </row>
    <row r="34" spans="1:13" x14ac:dyDescent="0.25">
      <c r="A34" s="1"/>
      <c r="B34" s="1"/>
      <c r="C34" s="1"/>
      <c r="D34" s="1" t="s">
        <v>131</v>
      </c>
      <c r="E34" s="1"/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 t="s">
        <v>132</v>
      </c>
      <c r="F35" s="1"/>
      <c r="G35" s="1"/>
      <c r="H35" s="1"/>
      <c r="I35" s="1"/>
      <c r="J35" s="2"/>
      <c r="K35" s="2"/>
      <c r="L35" s="2"/>
      <c r="M35" s="15"/>
    </row>
    <row r="36" spans="1:13" x14ac:dyDescent="0.25">
      <c r="A36" s="1"/>
      <c r="B36" s="1"/>
      <c r="C36" s="1"/>
      <c r="D36" s="1"/>
      <c r="E36" s="1"/>
      <c r="F36" s="1" t="s">
        <v>133</v>
      </c>
      <c r="G36" s="1"/>
      <c r="H36" s="1"/>
      <c r="I36" s="1"/>
      <c r="J36" s="2">
        <v>0</v>
      </c>
      <c r="K36" s="2">
        <v>0</v>
      </c>
      <c r="L36" s="2">
        <f t="shared" ref="L36:L42" si="2">ROUND((J36-K36),5)</f>
        <v>0</v>
      </c>
      <c r="M36" s="15">
        <f t="shared" ref="M36:M42" si="3">ROUND(IF(K36=0, IF(J36=0, 0, 1), J36/K36),5)</f>
        <v>0</v>
      </c>
    </row>
    <row r="37" spans="1:13" x14ac:dyDescent="0.25">
      <c r="A37" s="1"/>
      <c r="B37" s="1"/>
      <c r="C37" s="1"/>
      <c r="D37" s="1"/>
      <c r="E37" s="1"/>
      <c r="F37" s="1" t="s">
        <v>134</v>
      </c>
      <c r="G37" s="1"/>
      <c r="H37" s="1"/>
      <c r="I37" s="1"/>
      <c r="J37" s="2">
        <v>0</v>
      </c>
      <c r="K37" s="2">
        <v>5030</v>
      </c>
      <c r="L37" s="2">
        <f t="shared" si="2"/>
        <v>-5030</v>
      </c>
      <c r="M37" s="15">
        <f t="shared" si="3"/>
        <v>0</v>
      </c>
    </row>
    <row r="38" spans="1:13" x14ac:dyDescent="0.25">
      <c r="A38" s="1"/>
      <c r="B38" s="1"/>
      <c r="C38" s="1"/>
      <c r="D38" s="1"/>
      <c r="E38" s="1"/>
      <c r="F38" s="1" t="s">
        <v>135</v>
      </c>
      <c r="G38" s="1"/>
      <c r="H38" s="1"/>
      <c r="I38" s="1"/>
      <c r="J38" s="2">
        <v>0</v>
      </c>
      <c r="K38" s="2">
        <v>0</v>
      </c>
      <c r="L38" s="2">
        <f t="shared" si="2"/>
        <v>0</v>
      </c>
      <c r="M38" s="15">
        <f t="shared" si="3"/>
        <v>0</v>
      </c>
    </row>
    <row r="39" spans="1:13" x14ac:dyDescent="0.25">
      <c r="A39" s="1"/>
      <c r="B39" s="1"/>
      <c r="C39" s="1"/>
      <c r="D39" s="1"/>
      <c r="E39" s="1"/>
      <c r="F39" s="1" t="s">
        <v>136</v>
      </c>
      <c r="G39" s="1"/>
      <c r="H39" s="1"/>
      <c r="I39" s="1"/>
      <c r="J39" s="2">
        <v>0</v>
      </c>
      <c r="K39" s="2">
        <v>0</v>
      </c>
      <c r="L39" s="2">
        <f t="shared" si="2"/>
        <v>0</v>
      </c>
      <c r="M39" s="15">
        <f t="shared" si="3"/>
        <v>0</v>
      </c>
    </row>
    <row r="40" spans="1:13" x14ac:dyDescent="0.25">
      <c r="A40" s="1"/>
      <c r="B40" s="1"/>
      <c r="C40" s="1"/>
      <c r="D40" s="1"/>
      <c r="E40" s="1"/>
      <c r="F40" s="1" t="s">
        <v>137</v>
      </c>
      <c r="G40" s="1"/>
      <c r="H40" s="1"/>
      <c r="I40" s="1"/>
      <c r="J40" s="2">
        <v>0</v>
      </c>
      <c r="K40" s="2">
        <v>0</v>
      </c>
      <c r="L40" s="2">
        <f t="shared" si="2"/>
        <v>0</v>
      </c>
      <c r="M40" s="15">
        <f t="shared" si="3"/>
        <v>0</v>
      </c>
    </row>
    <row r="41" spans="1:13" ht="15.75" thickBot="1" x14ac:dyDescent="0.3">
      <c r="A41" s="1"/>
      <c r="B41" s="1"/>
      <c r="C41" s="1"/>
      <c r="D41" s="1"/>
      <c r="E41" s="1"/>
      <c r="F41" s="1" t="s">
        <v>138</v>
      </c>
      <c r="G41" s="1"/>
      <c r="H41" s="1"/>
      <c r="I41" s="1"/>
      <c r="J41" s="4">
        <v>-16.559999999999999</v>
      </c>
      <c r="K41" s="4">
        <v>2021.56</v>
      </c>
      <c r="L41" s="4">
        <f t="shared" si="2"/>
        <v>-2038.12</v>
      </c>
      <c r="M41" s="18">
        <f t="shared" si="3"/>
        <v>-8.1899999999999994E-3</v>
      </c>
    </row>
    <row r="42" spans="1:13" x14ac:dyDescent="0.25">
      <c r="A42" s="1"/>
      <c r="B42" s="1"/>
      <c r="C42" s="1"/>
      <c r="D42" s="1"/>
      <c r="E42" s="1" t="s">
        <v>139</v>
      </c>
      <c r="F42" s="1"/>
      <c r="G42" s="1"/>
      <c r="H42" s="1"/>
      <c r="I42" s="1"/>
      <c r="J42" s="2">
        <f>ROUND(SUM(J35:J41),5)</f>
        <v>-16.559999999999999</v>
      </c>
      <c r="K42" s="2">
        <f>ROUND(SUM(K35:K41),5)</f>
        <v>7051.56</v>
      </c>
      <c r="L42" s="2">
        <f t="shared" si="2"/>
        <v>-7068.12</v>
      </c>
      <c r="M42" s="15">
        <f t="shared" si="3"/>
        <v>-2.3500000000000001E-3</v>
      </c>
    </row>
    <row r="43" spans="1:13" x14ac:dyDescent="0.25">
      <c r="A43" s="1"/>
      <c r="B43" s="1"/>
      <c r="C43" s="1"/>
      <c r="D43" s="1"/>
      <c r="E43" s="1" t="s">
        <v>140</v>
      </c>
      <c r="F43" s="1"/>
      <c r="G43" s="1"/>
      <c r="H43" s="1"/>
      <c r="I43" s="1"/>
      <c r="J43" s="2"/>
      <c r="K43" s="2"/>
      <c r="L43" s="2"/>
      <c r="M43" s="15"/>
    </row>
    <row r="44" spans="1:13" x14ac:dyDescent="0.25">
      <c r="A44" s="1"/>
      <c r="B44" s="1"/>
      <c r="C44" s="1"/>
      <c r="D44" s="1"/>
      <c r="E44" s="1"/>
      <c r="F44" s="1" t="s">
        <v>141</v>
      </c>
      <c r="G44" s="1"/>
      <c r="H44" s="1"/>
      <c r="I44" s="1"/>
      <c r="J44" s="2">
        <v>81.95</v>
      </c>
      <c r="K44" s="2">
        <v>544.5</v>
      </c>
      <c r="L44" s="2">
        <f>ROUND((J44-K44),5)</f>
        <v>-462.55</v>
      </c>
      <c r="M44" s="15">
        <f>ROUND(IF(K44=0, IF(J44=0, 0, 1), J44/K44),5)</f>
        <v>0.15051</v>
      </c>
    </row>
    <row r="45" spans="1:13" x14ac:dyDescent="0.25">
      <c r="A45" s="1"/>
      <c r="B45" s="1"/>
      <c r="C45" s="1"/>
      <c r="D45" s="1"/>
      <c r="E45" s="1"/>
      <c r="F45" s="1" t="s">
        <v>142</v>
      </c>
      <c r="G45" s="1"/>
      <c r="H45" s="1"/>
      <c r="I45" s="1"/>
      <c r="J45" s="2">
        <v>135.41999999999999</v>
      </c>
      <c r="K45" s="2">
        <v>0</v>
      </c>
      <c r="L45" s="2">
        <f>ROUND((J45-K45),5)</f>
        <v>135.41999999999999</v>
      </c>
      <c r="M45" s="15">
        <f>ROUND(IF(K45=0, IF(J45=0, 0, 1), J45/K45),5)</f>
        <v>1</v>
      </c>
    </row>
    <row r="46" spans="1:13" x14ac:dyDescent="0.25">
      <c r="A46" s="1"/>
      <c r="B46" s="1"/>
      <c r="C46" s="1"/>
      <c r="D46" s="1"/>
      <c r="E46" s="1"/>
      <c r="F46" s="1" t="s">
        <v>143</v>
      </c>
      <c r="G46" s="1"/>
      <c r="H46" s="1"/>
      <c r="I46" s="1"/>
      <c r="J46" s="2">
        <v>68.2</v>
      </c>
      <c r="K46" s="2">
        <v>1144.6500000000001</v>
      </c>
      <c r="L46" s="2">
        <f>ROUND((J46-K46),5)</f>
        <v>-1076.45</v>
      </c>
      <c r="M46" s="15">
        <f>ROUND(IF(K46=0, IF(J46=0, 0, 1), J46/K46),5)</f>
        <v>5.9580000000000001E-2</v>
      </c>
    </row>
    <row r="47" spans="1:13" x14ac:dyDescent="0.25">
      <c r="A47" s="1"/>
      <c r="B47" s="1"/>
      <c r="C47" s="1"/>
      <c r="D47" s="1"/>
      <c r="E47" s="1"/>
      <c r="F47" s="1" t="s">
        <v>144</v>
      </c>
      <c r="G47" s="1"/>
      <c r="H47" s="1"/>
      <c r="I47" s="1"/>
      <c r="J47" s="2">
        <v>0</v>
      </c>
      <c r="K47" s="2">
        <v>0</v>
      </c>
      <c r="L47" s="2">
        <f>ROUND((J47-K47),5)</f>
        <v>0</v>
      </c>
      <c r="M47" s="15">
        <f>ROUND(IF(K47=0, IF(J47=0, 0, 1), J47/K47),5)</f>
        <v>0</v>
      </c>
    </row>
    <row r="48" spans="1:13" x14ac:dyDescent="0.25">
      <c r="A48" s="1"/>
      <c r="B48" s="1"/>
      <c r="C48" s="1"/>
      <c r="D48" s="1"/>
      <c r="E48" s="1"/>
      <c r="F48" s="1" t="s">
        <v>145</v>
      </c>
      <c r="G48" s="1"/>
      <c r="H48" s="1"/>
      <c r="I48" s="1"/>
      <c r="J48" s="2">
        <v>50</v>
      </c>
      <c r="K48" s="2">
        <v>0</v>
      </c>
      <c r="L48" s="2">
        <f>ROUND((J48-K48),5)</f>
        <v>50</v>
      </c>
      <c r="M48" s="15">
        <f>ROUND(IF(K48=0, IF(J48=0, 0, 1), J48/K48),5)</f>
        <v>1</v>
      </c>
    </row>
    <row r="49" spans="1:13" x14ac:dyDescent="0.25">
      <c r="A49" s="1"/>
      <c r="B49" s="1"/>
      <c r="C49" s="1"/>
      <c r="D49" s="1"/>
      <c r="E49" s="1"/>
      <c r="F49" s="1" t="s">
        <v>146</v>
      </c>
      <c r="G49" s="1"/>
      <c r="H49" s="1"/>
      <c r="I49" s="1"/>
      <c r="J49" s="2"/>
      <c r="K49" s="2"/>
      <c r="L49" s="2"/>
      <c r="M49" s="15"/>
    </row>
    <row r="50" spans="1:13" x14ac:dyDescent="0.25">
      <c r="A50" s="1"/>
      <c r="B50" s="1"/>
      <c r="C50" s="1"/>
      <c r="D50" s="1"/>
      <c r="E50" s="1"/>
      <c r="F50" s="1"/>
      <c r="G50" s="1" t="s">
        <v>147</v>
      </c>
      <c r="H50" s="1"/>
      <c r="I50" s="1"/>
      <c r="J50" s="2">
        <v>6297.42</v>
      </c>
      <c r="K50" s="2">
        <v>940.8</v>
      </c>
      <c r="L50" s="2">
        <f>ROUND((J50-K50),5)</f>
        <v>5356.62</v>
      </c>
      <c r="M50" s="15">
        <f>ROUND(IF(K50=0, IF(J50=0, 0, 1), J50/K50),5)</f>
        <v>6.6936900000000001</v>
      </c>
    </row>
    <row r="51" spans="1:13" x14ac:dyDescent="0.25">
      <c r="A51" s="1"/>
      <c r="B51" s="1"/>
      <c r="C51" s="1"/>
      <c r="D51" s="1"/>
      <c r="E51" s="1"/>
      <c r="F51" s="1"/>
      <c r="G51" s="1" t="s">
        <v>148</v>
      </c>
      <c r="H51" s="1"/>
      <c r="I51" s="1"/>
      <c r="J51" s="2">
        <v>0</v>
      </c>
      <c r="K51" s="2">
        <v>0</v>
      </c>
      <c r="L51" s="2">
        <f>ROUND((J51-K51),5)</f>
        <v>0</v>
      </c>
      <c r="M51" s="15">
        <f>ROUND(IF(K51=0, IF(J51=0, 0, 1), J51/K51),5)</f>
        <v>0</v>
      </c>
    </row>
    <row r="52" spans="1:13" ht="15.75" thickBot="1" x14ac:dyDescent="0.3">
      <c r="A52" s="1"/>
      <c r="B52" s="1"/>
      <c r="C52" s="1"/>
      <c r="D52" s="1"/>
      <c r="E52" s="1"/>
      <c r="F52" s="1"/>
      <c r="G52" s="1" t="s">
        <v>149</v>
      </c>
      <c r="H52" s="1"/>
      <c r="I52" s="1"/>
      <c r="J52" s="4">
        <v>46.83</v>
      </c>
      <c r="K52" s="4">
        <v>0</v>
      </c>
      <c r="L52" s="4">
        <f>ROUND((J52-K52),5)</f>
        <v>46.83</v>
      </c>
      <c r="M52" s="18">
        <f>ROUND(IF(K52=0, IF(J52=0, 0, 1), J52/K52),5)</f>
        <v>1</v>
      </c>
    </row>
    <row r="53" spans="1:13" x14ac:dyDescent="0.25">
      <c r="A53" s="1"/>
      <c r="B53" s="1"/>
      <c r="C53" s="1"/>
      <c r="D53" s="1"/>
      <c r="E53" s="1"/>
      <c r="F53" s="1" t="s">
        <v>150</v>
      </c>
      <c r="G53" s="1"/>
      <c r="H53" s="1"/>
      <c r="I53" s="1"/>
      <c r="J53" s="2">
        <f>ROUND(SUM(J49:J52),5)</f>
        <v>6344.25</v>
      </c>
      <c r="K53" s="2">
        <f>ROUND(SUM(K49:K52),5)</f>
        <v>940.8</v>
      </c>
      <c r="L53" s="2">
        <f>ROUND((J53-K53),5)</f>
        <v>5403.45</v>
      </c>
      <c r="M53" s="15">
        <f>ROUND(IF(K53=0, IF(J53=0, 0, 1), J53/K53),5)</f>
        <v>6.7434599999999998</v>
      </c>
    </row>
    <row r="54" spans="1:13" x14ac:dyDescent="0.25">
      <c r="A54" s="1"/>
      <c r="B54" s="1"/>
      <c r="C54" s="1"/>
      <c r="D54" s="1"/>
      <c r="E54" s="1"/>
      <c r="F54" s="1" t="s">
        <v>151</v>
      </c>
      <c r="G54" s="1"/>
      <c r="H54" s="1"/>
      <c r="I54" s="1"/>
      <c r="J54" s="2"/>
      <c r="K54" s="2"/>
      <c r="L54" s="2"/>
      <c r="M54" s="15"/>
    </row>
    <row r="55" spans="1:13" x14ac:dyDescent="0.25">
      <c r="A55" s="1"/>
      <c r="B55" s="1"/>
      <c r="C55" s="1"/>
      <c r="D55" s="1"/>
      <c r="E55" s="1"/>
      <c r="F55" s="1"/>
      <c r="G55" s="1" t="s">
        <v>152</v>
      </c>
      <c r="H55" s="1"/>
      <c r="I55" s="1"/>
      <c r="J55" s="2">
        <v>0</v>
      </c>
      <c r="K55" s="2">
        <v>0</v>
      </c>
      <c r="L55" s="2">
        <f>ROUND((J55-K55),5)</f>
        <v>0</v>
      </c>
      <c r="M55" s="15">
        <f>ROUND(IF(K55=0, IF(J55=0, 0, 1), J55/K55),5)</f>
        <v>0</v>
      </c>
    </row>
    <row r="56" spans="1:13" x14ac:dyDescent="0.25">
      <c r="A56" s="1"/>
      <c r="B56" s="1"/>
      <c r="C56" s="1"/>
      <c r="D56" s="1"/>
      <c r="E56" s="1"/>
      <c r="F56" s="1"/>
      <c r="G56" s="1" t="s">
        <v>153</v>
      </c>
      <c r="H56" s="1"/>
      <c r="I56" s="1"/>
      <c r="J56" s="2">
        <v>0</v>
      </c>
      <c r="K56" s="2">
        <v>0</v>
      </c>
      <c r="L56" s="2">
        <f>ROUND((J56-K56),5)</f>
        <v>0</v>
      </c>
      <c r="M56" s="15">
        <f>ROUND(IF(K56=0, IF(J56=0, 0, 1), J56/K56),5)</f>
        <v>0</v>
      </c>
    </row>
    <row r="57" spans="1:13" x14ac:dyDescent="0.25">
      <c r="A57" s="1"/>
      <c r="B57" s="1"/>
      <c r="C57" s="1"/>
      <c r="D57" s="1"/>
      <c r="E57" s="1"/>
      <c r="F57" s="1"/>
      <c r="G57" s="1" t="s">
        <v>154</v>
      </c>
      <c r="H57" s="1"/>
      <c r="I57" s="1"/>
      <c r="J57" s="2">
        <v>0</v>
      </c>
      <c r="K57" s="2">
        <v>38759.620000000003</v>
      </c>
      <c r="L57" s="2">
        <f>ROUND((J57-K57),5)</f>
        <v>-38759.620000000003</v>
      </c>
      <c r="M57" s="15">
        <f>ROUND(IF(K57=0, IF(J57=0, 0, 1), J57/K57),5)</f>
        <v>0</v>
      </c>
    </row>
    <row r="58" spans="1:13" ht="15.75" thickBot="1" x14ac:dyDescent="0.3">
      <c r="A58" s="1"/>
      <c r="B58" s="1"/>
      <c r="C58" s="1"/>
      <c r="D58" s="1"/>
      <c r="E58" s="1"/>
      <c r="F58" s="1"/>
      <c r="G58" s="1" t="s">
        <v>155</v>
      </c>
      <c r="H58" s="1"/>
      <c r="I58" s="1"/>
      <c r="J58" s="4">
        <v>0</v>
      </c>
      <c r="K58" s="4">
        <v>8831.6</v>
      </c>
      <c r="L58" s="4">
        <f>ROUND((J58-K58),5)</f>
        <v>-8831.6</v>
      </c>
      <c r="M58" s="18">
        <f>ROUND(IF(K58=0, IF(J58=0, 0, 1), J58/K58),5)</f>
        <v>0</v>
      </c>
    </row>
    <row r="59" spans="1:13" x14ac:dyDescent="0.25">
      <c r="A59" s="1"/>
      <c r="B59" s="1"/>
      <c r="C59" s="1"/>
      <c r="D59" s="1"/>
      <c r="E59" s="1"/>
      <c r="F59" s="1" t="s">
        <v>156</v>
      </c>
      <c r="G59" s="1"/>
      <c r="H59" s="1"/>
      <c r="I59" s="1"/>
      <c r="J59" s="2">
        <f>ROUND(SUM(J54:J58),5)</f>
        <v>0</v>
      </c>
      <c r="K59" s="2">
        <f>ROUND(SUM(K54:K58),5)</f>
        <v>47591.22</v>
      </c>
      <c r="L59" s="2">
        <f>ROUND((J59-K59),5)</f>
        <v>-47591.22</v>
      </c>
      <c r="M59" s="15">
        <f>ROUND(IF(K59=0, IF(J59=0, 0, 1), J59/K59),5)</f>
        <v>0</v>
      </c>
    </row>
    <row r="60" spans="1:13" x14ac:dyDescent="0.25">
      <c r="A60" s="1"/>
      <c r="B60" s="1"/>
      <c r="C60" s="1"/>
      <c r="D60" s="1"/>
      <c r="E60" s="1"/>
      <c r="F60" s="1" t="s">
        <v>157</v>
      </c>
      <c r="G60" s="1"/>
      <c r="H60" s="1"/>
      <c r="I60" s="1"/>
      <c r="J60" s="2"/>
      <c r="K60" s="2"/>
      <c r="L60" s="2"/>
      <c r="M60" s="15"/>
    </row>
    <row r="61" spans="1:13" x14ac:dyDescent="0.25">
      <c r="A61" s="1"/>
      <c r="B61" s="1"/>
      <c r="C61" s="1"/>
      <c r="D61" s="1"/>
      <c r="E61" s="1"/>
      <c r="F61" s="1"/>
      <c r="G61" s="1" t="s">
        <v>158</v>
      </c>
      <c r="H61" s="1"/>
      <c r="I61" s="1"/>
      <c r="J61" s="2">
        <v>0</v>
      </c>
      <c r="K61" s="2">
        <v>0</v>
      </c>
      <c r="L61" s="2">
        <f t="shared" ref="L61:L67" si="4">ROUND((J61-K61),5)</f>
        <v>0</v>
      </c>
      <c r="M61" s="15">
        <f t="shared" ref="M61:M67" si="5">ROUND(IF(K61=0, IF(J61=0, 0, 1), J61/K61),5)</f>
        <v>0</v>
      </c>
    </row>
    <row r="62" spans="1:13" x14ac:dyDescent="0.25">
      <c r="A62" s="1"/>
      <c r="B62" s="1"/>
      <c r="C62" s="1"/>
      <c r="D62" s="1"/>
      <c r="E62" s="1"/>
      <c r="F62" s="1"/>
      <c r="G62" s="1" t="s">
        <v>159</v>
      </c>
      <c r="H62" s="1"/>
      <c r="I62" s="1"/>
      <c r="J62" s="2">
        <v>0</v>
      </c>
      <c r="K62" s="2">
        <v>0</v>
      </c>
      <c r="L62" s="2">
        <f t="shared" si="4"/>
        <v>0</v>
      </c>
      <c r="M62" s="15">
        <f t="shared" si="5"/>
        <v>0</v>
      </c>
    </row>
    <row r="63" spans="1:13" x14ac:dyDescent="0.25">
      <c r="A63" s="1"/>
      <c r="B63" s="1"/>
      <c r="C63" s="1"/>
      <c r="D63" s="1"/>
      <c r="E63" s="1"/>
      <c r="F63" s="1"/>
      <c r="G63" s="1" t="s">
        <v>160</v>
      </c>
      <c r="H63" s="1"/>
      <c r="I63" s="1"/>
      <c r="J63" s="2">
        <v>0</v>
      </c>
      <c r="K63" s="2">
        <v>0</v>
      </c>
      <c r="L63" s="2">
        <f t="shared" si="4"/>
        <v>0</v>
      </c>
      <c r="M63" s="15">
        <f t="shared" si="5"/>
        <v>0</v>
      </c>
    </row>
    <row r="64" spans="1:13" x14ac:dyDescent="0.25">
      <c r="A64" s="1"/>
      <c r="B64" s="1"/>
      <c r="C64" s="1"/>
      <c r="D64" s="1"/>
      <c r="E64" s="1"/>
      <c r="F64" s="1"/>
      <c r="G64" s="1" t="s">
        <v>161</v>
      </c>
      <c r="H64" s="1"/>
      <c r="I64" s="1"/>
      <c r="J64" s="2">
        <v>220</v>
      </c>
      <c r="K64" s="2">
        <v>220</v>
      </c>
      <c r="L64" s="2">
        <f t="shared" si="4"/>
        <v>0</v>
      </c>
      <c r="M64" s="15">
        <f t="shared" si="5"/>
        <v>1</v>
      </c>
    </row>
    <row r="65" spans="1:13" x14ac:dyDescent="0.25">
      <c r="A65" s="1"/>
      <c r="B65" s="1"/>
      <c r="C65" s="1"/>
      <c r="D65" s="1"/>
      <c r="E65" s="1"/>
      <c r="F65" s="1"/>
      <c r="G65" s="1" t="s">
        <v>162</v>
      </c>
      <c r="H65" s="1"/>
      <c r="I65" s="1"/>
      <c r="J65" s="2">
        <v>50</v>
      </c>
      <c r="K65" s="2">
        <v>50</v>
      </c>
      <c r="L65" s="2">
        <f t="shared" si="4"/>
        <v>0</v>
      </c>
      <c r="M65" s="15">
        <f t="shared" si="5"/>
        <v>1</v>
      </c>
    </row>
    <row r="66" spans="1:13" ht="15.75" thickBot="1" x14ac:dyDescent="0.3">
      <c r="A66" s="1"/>
      <c r="B66" s="1"/>
      <c r="C66" s="1"/>
      <c r="D66" s="1"/>
      <c r="E66" s="1"/>
      <c r="F66" s="1"/>
      <c r="G66" s="1" t="s">
        <v>163</v>
      </c>
      <c r="H66" s="1"/>
      <c r="I66" s="1"/>
      <c r="J66" s="4">
        <v>1097.71</v>
      </c>
      <c r="K66" s="4">
        <v>436.34</v>
      </c>
      <c r="L66" s="4">
        <f t="shared" si="4"/>
        <v>661.37</v>
      </c>
      <c r="M66" s="18">
        <f t="shared" si="5"/>
        <v>2.51572</v>
      </c>
    </row>
    <row r="67" spans="1:13" x14ac:dyDescent="0.25">
      <c r="A67" s="1"/>
      <c r="B67" s="1"/>
      <c r="C67" s="1"/>
      <c r="D67" s="1"/>
      <c r="E67" s="1"/>
      <c r="F67" s="1" t="s">
        <v>164</v>
      </c>
      <c r="G67" s="1"/>
      <c r="H67" s="1"/>
      <c r="I67" s="1"/>
      <c r="J67" s="2">
        <f>ROUND(SUM(J60:J66),5)</f>
        <v>1367.71</v>
      </c>
      <c r="K67" s="2">
        <f>ROUND(SUM(K60:K66),5)</f>
        <v>706.34</v>
      </c>
      <c r="L67" s="2">
        <f t="shared" si="4"/>
        <v>661.37</v>
      </c>
      <c r="M67" s="15">
        <f t="shared" si="5"/>
        <v>1.9363300000000001</v>
      </c>
    </row>
    <row r="68" spans="1:13" x14ac:dyDescent="0.25">
      <c r="A68" s="1"/>
      <c r="B68" s="1"/>
      <c r="C68" s="1"/>
      <c r="D68" s="1"/>
      <c r="E68" s="1"/>
      <c r="F68" s="1" t="s">
        <v>165</v>
      </c>
      <c r="G68" s="1"/>
      <c r="H68" s="1"/>
      <c r="I68" s="1"/>
      <c r="J68" s="2"/>
      <c r="K68" s="2"/>
      <c r="L68" s="2"/>
      <c r="M68" s="15"/>
    </row>
    <row r="69" spans="1:13" x14ac:dyDescent="0.25">
      <c r="A69" s="1"/>
      <c r="B69" s="1"/>
      <c r="C69" s="1"/>
      <c r="D69" s="1"/>
      <c r="E69" s="1"/>
      <c r="F69" s="1"/>
      <c r="G69" s="1" t="s">
        <v>166</v>
      </c>
      <c r="H69" s="1"/>
      <c r="I69" s="1"/>
      <c r="J69" s="2"/>
      <c r="K69" s="2"/>
      <c r="L69" s="2"/>
      <c r="M69" s="15"/>
    </row>
    <row r="70" spans="1:13" x14ac:dyDescent="0.25">
      <c r="A70" s="1"/>
      <c r="B70" s="1"/>
      <c r="C70" s="1"/>
      <c r="D70" s="1"/>
      <c r="E70" s="1"/>
      <c r="F70" s="1"/>
      <c r="G70" s="1"/>
      <c r="H70" s="1" t="s">
        <v>167</v>
      </c>
      <c r="I70" s="1"/>
      <c r="J70" s="2">
        <v>11401.99</v>
      </c>
      <c r="K70" s="2">
        <v>6666.67</v>
      </c>
      <c r="L70" s="2">
        <f>ROUND((J70-K70),5)</f>
        <v>4735.32</v>
      </c>
      <c r="M70" s="15">
        <f>ROUND(IF(K70=0, IF(J70=0, 0, 1), J70/K70),5)</f>
        <v>1.7102999999999999</v>
      </c>
    </row>
    <row r="71" spans="1:13" x14ac:dyDescent="0.25">
      <c r="A71" s="1"/>
      <c r="B71" s="1"/>
      <c r="C71" s="1"/>
      <c r="D71" s="1"/>
      <c r="E71" s="1"/>
      <c r="F71" s="1"/>
      <c r="G71" s="1"/>
      <c r="H71" s="1" t="s">
        <v>168</v>
      </c>
      <c r="I71" s="1"/>
      <c r="J71" s="2">
        <v>244.56</v>
      </c>
      <c r="K71" s="2">
        <v>2587.5</v>
      </c>
      <c r="L71" s="2">
        <f>ROUND((J71-K71),5)</f>
        <v>-2342.94</v>
      </c>
      <c r="M71" s="15">
        <f>ROUND(IF(K71=0, IF(J71=0, 0, 1), J71/K71),5)</f>
        <v>9.4520000000000007E-2</v>
      </c>
    </row>
    <row r="72" spans="1:13" x14ac:dyDescent="0.25">
      <c r="A72" s="1"/>
      <c r="B72" s="1"/>
      <c r="C72" s="1"/>
      <c r="D72" s="1"/>
      <c r="E72" s="1"/>
      <c r="F72" s="1"/>
      <c r="G72" s="1"/>
      <c r="H72" s="1" t="s">
        <v>169</v>
      </c>
      <c r="I72" s="1"/>
      <c r="J72" s="2">
        <v>8424.93</v>
      </c>
      <c r="K72" s="2">
        <v>5393.56</v>
      </c>
      <c r="L72" s="2">
        <f>ROUND((J72-K72),5)</f>
        <v>3031.37</v>
      </c>
      <c r="M72" s="15">
        <f>ROUND(IF(K72=0, IF(J72=0, 0, 1), J72/K72),5)</f>
        <v>1.5620400000000001</v>
      </c>
    </row>
    <row r="73" spans="1:13" x14ac:dyDescent="0.25">
      <c r="A73" s="1"/>
      <c r="B73" s="1"/>
      <c r="C73" s="1"/>
      <c r="D73" s="1"/>
      <c r="E73" s="1"/>
      <c r="F73" s="1"/>
      <c r="G73" s="1"/>
      <c r="H73" s="1" t="s">
        <v>170</v>
      </c>
      <c r="I73" s="1"/>
      <c r="J73" s="2"/>
      <c r="K73" s="2"/>
      <c r="L73" s="2"/>
      <c r="M73" s="15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 t="s">
        <v>171</v>
      </c>
      <c r="J74" s="2">
        <v>12971.14</v>
      </c>
      <c r="K74" s="2">
        <v>12971.14</v>
      </c>
      <c r="L74" s="2">
        <f t="shared" ref="L74:L79" si="6">ROUND((J74-K74),5)</f>
        <v>0</v>
      </c>
      <c r="M74" s="15">
        <f t="shared" ref="M74:M79" si="7">ROUND(IF(K74=0, IF(J74=0, 0, 1), J74/K74),5)</f>
        <v>1</v>
      </c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 t="s">
        <v>172</v>
      </c>
      <c r="J75" s="2">
        <v>1426.83</v>
      </c>
      <c r="K75" s="2">
        <v>1426.83</v>
      </c>
      <c r="L75" s="2">
        <f t="shared" si="6"/>
        <v>0</v>
      </c>
      <c r="M75" s="15">
        <f t="shared" si="7"/>
        <v>1</v>
      </c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 t="s">
        <v>173</v>
      </c>
      <c r="J76" s="2">
        <v>518.85</v>
      </c>
      <c r="K76" s="2">
        <v>518.84</v>
      </c>
      <c r="L76" s="2">
        <f t="shared" si="6"/>
        <v>0.01</v>
      </c>
      <c r="M76" s="15">
        <f t="shared" si="7"/>
        <v>1.0000199999999999</v>
      </c>
    </row>
    <row r="77" spans="1:13" ht="15.75" thickBot="1" x14ac:dyDescent="0.3">
      <c r="A77" s="1"/>
      <c r="B77" s="1"/>
      <c r="C77" s="1"/>
      <c r="D77" s="1"/>
      <c r="E77" s="1"/>
      <c r="F77" s="1"/>
      <c r="G77" s="1"/>
      <c r="H77" s="1"/>
      <c r="I77" s="1" t="s">
        <v>174</v>
      </c>
      <c r="J77" s="4">
        <v>1100</v>
      </c>
      <c r="K77" s="4">
        <v>1100</v>
      </c>
      <c r="L77" s="4">
        <f t="shared" si="6"/>
        <v>0</v>
      </c>
      <c r="M77" s="18">
        <f t="shared" si="7"/>
        <v>1</v>
      </c>
    </row>
    <row r="78" spans="1:13" x14ac:dyDescent="0.25">
      <c r="A78" s="1"/>
      <c r="B78" s="1"/>
      <c r="C78" s="1"/>
      <c r="D78" s="1"/>
      <c r="E78" s="1"/>
      <c r="F78" s="1"/>
      <c r="G78" s="1"/>
      <c r="H78" s="1" t="s">
        <v>175</v>
      </c>
      <c r="I78" s="1"/>
      <c r="J78" s="2">
        <f>ROUND(SUM(J73:J77),5)</f>
        <v>16016.82</v>
      </c>
      <c r="K78" s="2">
        <f>ROUND(SUM(K73:K77),5)</f>
        <v>16016.81</v>
      </c>
      <c r="L78" s="2">
        <f t="shared" si="6"/>
        <v>0.01</v>
      </c>
      <c r="M78" s="15">
        <f t="shared" si="7"/>
        <v>1</v>
      </c>
    </row>
    <row r="79" spans="1:13" x14ac:dyDescent="0.25">
      <c r="A79" s="1"/>
      <c r="B79" s="1"/>
      <c r="C79" s="1"/>
      <c r="D79" s="1"/>
      <c r="E79" s="1"/>
      <c r="F79" s="1"/>
      <c r="G79" s="1"/>
      <c r="H79" s="1" t="s">
        <v>176</v>
      </c>
      <c r="I79" s="1"/>
      <c r="J79" s="2">
        <v>54502.85</v>
      </c>
      <c r="K79" s="2">
        <v>31153.01</v>
      </c>
      <c r="L79" s="2">
        <f t="shared" si="6"/>
        <v>23349.84</v>
      </c>
      <c r="M79" s="15">
        <f t="shared" si="7"/>
        <v>1.74952</v>
      </c>
    </row>
    <row r="80" spans="1:13" x14ac:dyDescent="0.25">
      <c r="A80" s="1"/>
      <c r="B80" s="1"/>
      <c r="C80" s="1"/>
      <c r="D80" s="1"/>
      <c r="E80" s="1"/>
      <c r="F80" s="1"/>
      <c r="G80" s="1"/>
      <c r="H80" s="1" t="s">
        <v>177</v>
      </c>
      <c r="I80" s="1"/>
      <c r="J80" s="2">
        <v>13671.41</v>
      </c>
      <c r="K80" s="2"/>
      <c r="L80" s="2"/>
      <c r="M80" s="15"/>
    </row>
    <row r="81" spans="1:13" x14ac:dyDescent="0.25">
      <c r="A81" s="1"/>
      <c r="B81" s="1"/>
      <c r="C81" s="1"/>
      <c r="D81" s="1"/>
      <c r="E81" s="1"/>
      <c r="F81" s="1"/>
      <c r="G81" s="1"/>
      <c r="H81" s="1" t="s">
        <v>178</v>
      </c>
      <c r="I81" s="1"/>
      <c r="J81" s="2">
        <v>2492.52</v>
      </c>
      <c r="K81" s="2"/>
      <c r="L81" s="2"/>
      <c r="M81" s="15"/>
    </row>
    <row r="82" spans="1:13" x14ac:dyDescent="0.25">
      <c r="A82" s="1"/>
      <c r="B82" s="1"/>
      <c r="C82" s="1"/>
      <c r="D82" s="1"/>
      <c r="E82" s="1"/>
      <c r="F82" s="1"/>
      <c r="G82" s="1"/>
      <c r="H82" s="1" t="s">
        <v>179</v>
      </c>
      <c r="I82" s="1"/>
      <c r="J82" s="2">
        <v>7850.6</v>
      </c>
      <c r="K82" s="2">
        <v>8004.27</v>
      </c>
      <c r="L82" s="2">
        <f>ROUND((J82-K82),5)</f>
        <v>-153.66999999999999</v>
      </c>
      <c r="M82" s="15">
        <f>ROUND(IF(K82=0, IF(J82=0, 0, 1), J82/K82),5)</f>
        <v>0.98080000000000001</v>
      </c>
    </row>
    <row r="83" spans="1:13" x14ac:dyDescent="0.25">
      <c r="A83" s="1"/>
      <c r="B83" s="1"/>
      <c r="C83" s="1"/>
      <c r="D83" s="1"/>
      <c r="E83" s="1"/>
      <c r="F83" s="1"/>
      <c r="G83" s="1"/>
      <c r="H83" s="1" t="s">
        <v>180</v>
      </c>
      <c r="I83" s="1"/>
      <c r="J83" s="2">
        <v>0</v>
      </c>
      <c r="K83" s="2">
        <v>4845.05</v>
      </c>
      <c r="L83" s="2">
        <f>ROUND((J83-K83),5)</f>
        <v>-4845.05</v>
      </c>
      <c r="M83" s="15">
        <f>ROUND(IF(K83=0, IF(J83=0, 0, 1), J83/K83),5)</f>
        <v>0</v>
      </c>
    </row>
    <row r="84" spans="1:13" ht="15.75" thickBot="1" x14ac:dyDescent="0.3">
      <c r="A84" s="1"/>
      <c r="B84" s="1"/>
      <c r="C84" s="1"/>
      <c r="D84" s="1"/>
      <c r="E84" s="1"/>
      <c r="F84" s="1"/>
      <c r="G84" s="1"/>
      <c r="H84" s="1" t="s">
        <v>181</v>
      </c>
      <c r="I84" s="1"/>
      <c r="J84" s="4">
        <v>10499.26</v>
      </c>
      <c r="K84" s="4">
        <v>10384.34</v>
      </c>
      <c r="L84" s="4">
        <f>ROUND((J84-K84),5)</f>
        <v>114.92</v>
      </c>
      <c r="M84" s="18">
        <f>ROUND(IF(K84=0, IF(J84=0, 0, 1), J84/K84),5)</f>
        <v>1.0110699999999999</v>
      </c>
    </row>
    <row r="85" spans="1:13" x14ac:dyDescent="0.25">
      <c r="A85" s="1"/>
      <c r="B85" s="1"/>
      <c r="C85" s="1"/>
      <c r="D85" s="1"/>
      <c r="E85" s="1"/>
      <c r="F85" s="1"/>
      <c r="G85" s="1" t="s">
        <v>182</v>
      </c>
      <c r="H85" s="1"/>
      <c r="I85" s="1"/>
      <c r="J85" s="2">
        <f>ROUND(SUM(J69:J72)+SUM(J78:J84),5)</f>
        <v>125104.94</v>
      </c>
      <c r="K85" s="2">
        <f>ROUND(SUM(K69:K72)+SUM(K78:K84),5)</f>
        <v>85051.21</v>
      </c>
      <c r="L85" s="2">
        <f>ROUND((J85-K85),5)</f>
        <v>40053.730000000003</v>
      </c>
      <c r="M85" s="15">
        <f>ROUND(IF(K85=0, IF(J85=0, 0, 1), J85/K85),5)</f>
        <v>1.4709399999999999</v>
      </c>
    </row>
    <row r="86" spans="1:13" x14ac:dyDescent="0.25">
      <c r="A86" s="1"/>
      <c r="B86" s="1"/>
      <c r="C86" s="1"/>
      <c r="D86" s="1"/>
      <c r="E86" s="1"/>
      <c r="F86" s="1"/>
      <c r="G86" s="1" t="s">
        <v>183</v>
      </c>
      <c r="H86" s="1"/>
      <c r="I86" s="1"/>
      <c r="J86" s="2"/>
      <c r="K86" s="2"/>
      <c r="L86" s="2"/>
      <c r="M86" s="15"/>
    </row>
    <row r="87" spans="1:13" x14ac:dyDescent="0.25">
      <c r="A87" s="1"/>
      <c r="B87" s="1"/>
      <c r="C87" s="1"/>
      <c r="D87" s="1"/>
      <c r="E87" s="1"/>
      <c r="F87" s="1"/>
      <c r="G87" s="1"/>
      <c r="H87" s="1" t="s">
        <v>184</v>
      </c>
      <c r="I87" s="1"/>
      <c r="J87" s="2">
        <v>49.49</v>
      </c>
      <c r="K87" s="2">
        <v>42.5</v>
      </c>
      <c r="L87" s="2">
        <f t="shared" ref="L87:L93" si="8">ROUND((J87-K87),5)</f>
        <v>6.99</v>
      </c>
      <c r="M87" s="15">
        <f t="shared" ref="M87:M93" si="9">ROUND(IF(K87=0, IF(J87=0, 0, 1), J87/K87),5)</f>
        <v>1.1644699999999999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185</v>
      </c>
      <c r="I88" s="1"/>
      <c r="J88" s="2">
        <v>6152.51</v>
      </c>
      <c r="K88" s="2">
        <v>6120.72</v>
      </c>
      <c r="L88" s="2">
        <f t="shared" si="8"/>
        <v>31.79</v>
      </c>
      <c r="M88" s="15">
        <f t="shared" si="9"/>
        <v>1.00519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186</v>
      </c>
      <c r="I89" s="1"/>
      <c r="J89" s="2">
        <v>1923.24</v>
      </c>
      <c r="K89" s="2">
        <v>1915.33</v>
      </c>
      <c r="L89" s="2">
        <f t="shared" si="8"/>
        <v>7.91</v>
      </c>
      <c r="M89" s="15">
        <f t="shared" si="9"/>
        <v>1.00413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187</v>
      </c>
      <c r="I90" s="1"/>
      <c r="J90" s="2">
        <v>6511.5</v>
      </c>
      <c r="K90" s="2">
        <v>6511.5</v>
      </c>
      <c r="L90" s="2">
        <f t="shared" si="8"/>
        <v>0</v>
      </c>
      <c r="M90" s="15">
        <f t="shared" si="9"/>
        <v>1</v>
      </c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188</v>
      </c>
      <c r="I91" s="1"/>
      <c r="J91" s="2">
        <v>0</v>
      </c>
      <c r="K91" s="2">
        <v>416.67</v>
      </c>
      <c r="L91" s="2">
        <f t="shared" si="8"/>
        <v>-416.67</v>
      </c>
      <c r="M91" s="15">
        <f t="shared" si="9"/>
        <v>0</v>
      </c>
    </row>
    <row r="92" spans="1:13" ht="15.75" thickBot="1" x14ac:dyDescent="0.3">
      <c r="A92" s="1"/>
      <c r="B92" s="1"/>
      <c r="C92" s="1"/>
      <c r="D92" s="1"/>
      <c r="E92" s="1"/>
      <c r="F92" s="1"/>
      <c r="G92" s="1"/>
      <c r="H92" s="1" t="s">
        <v>189</v>
      </c>
      <c r="I92" s="1"/>
      <c r="J92" s="4">
        <v>198</v>
      </c>
      <c r="K92" s="4">
        <v>63.61</v>
      </c>
      <c r="L92" s="4">
        <f t="shared" si="8"/>
        <v>134.38999999999999</v>
      </c>
      <c r="M92" s="18">
        <f t="shared" si="9"/>
        <v>3.1127199999999999</v>
      </c>
    </row>
    <row r="93" spans="1:13" x14ac:dyDescent="0.25">
      <c r="A93" s="1"/>
      <c r="B93" s="1"/>
      <c r="C93" s="1"/>
      <c r="D93" s="1"/>
      <c r="E93" s="1"/>
      <c r="F93" s="1"/>
      <c r="G93" s="1" t="s">
        <v>190</v>
      </c>
      <c r="H93" s="1"/>
      <c r="I93" s="1"/>
      <c r="J93" s="2">
        <f>ROUND(SUM(J86:J92),5)</f>
        <v>14834.74</v>
      </c>
      <c r="K93" s="2">
        <f>ROUND(SUM(K86:K92),5)</f>
        <v>15070.33</v>
      </c>
      <c r="L93" s="2">
        <f t="shared" si="8"/>
        <v>-235.59</v>
      </c>
      <c r="M93" s="15">
        <f t="shared" si="9"/>
        <v>0.98436999999999997</v>
      </c>
    </row>
    <row r="94" spans="1:13" x14ac:dyDescent="0.25">
      <c r="A94" s="1"/>
      <c r="B94" s="1"/>
      <c r="C94" s="1"/>
      <c r="D94" s="1"/>
      <c r="E94" s="1"/>
      <c r="F94" s="1"/>
      <c r="G94" s="1" t="s">
        <v>191</v>
      </c>
      <c r="H94" s="1"/>
      <c r="I94" s="1"/>
      <c r="J94" s="2"/>
      <c r="K94" s="2"/>
      <c r="L94" s="2"/>
      <c r="M94" s="15"/>
    </row>
    <row r="95" spans="1:13" x14ac:dyDescent="0.25">
      <c r="A95" s="1"/>
      <c r="B95" s="1"/>
      <c r="C95" s="1"/>
      <c r="D95" s="1"/>
      <c r="E95" s="1"/>
      <c r="F95" s="1"/>
      <c r="G95" s="1"/>
      <c r="H95" s="1" t="s">
        <v>192</v>
      </c>
      <c r="I95" s="1"/>
      <c r="J95" s="2">
        <v>1244.8699999999999</v>
      </c>
      <c r="K95" s="2">
        <v>111.64</v>
      </c>
      <c r="L95" s="2">
        <f>ROUND((J95-K95),5)</f>
        <v>1133.23</v>
      </c>
      <c r="M95" s="15">
        <f>ROUND(IF(K95=0, IF(J95=0, 0, 1), J95/K95),5)</f>
        <v>11.15075</v>
      </c>
    </row>
    <row r="96" spans="1:13" x14ac:dyDescent="0.25">
      <c r="A96" s="1"/>
      <c r="B96" s="1"/>
      <c r="C96" s="1"/>
      <c r="D96" s="1"/>
      <c r="E96" s="1"/>
      <c r="F96" s="1"/>
      <c r="G96" s="1"/>
      <c r="H96" s="1" t="s">
        <v>193</v>
      </c>
      <c r="I96" s="1"/>
      <c r="J96" s="2">
        <v>1757.27</v>
      </c>
      <c r="K96" s="2">
        <v>0</v>
      </c>
      <c r="L96" s="2">
        <f>ROUND((J96-K96),5)</f>
        <v>1757.27</v>
      </c>
      <c r="M96" s="15">
        <f>ROUND(IF(K96=0, IF(J96=0, 0, 1), J96/K96),5)</f>
        <v>1</v>
      </c>
    </row>
    <row r="97" spans="1:13" ht="15.75" thickBot="1" x14ac:dyDescent="0.3">
      <c r="A97" s="1"/>
      <c r="B97" s="1"/>
      <c r="C97" s="1"/>
      <c r="D97" s="1"/>
      <c r="E97" s="1"/>
      <c r="F97" s="1"/>
      <c r="G97" s="1"/>
      <c r="H97" s="1" t="s">
        <v>194</v>
      </c>
      <c r="I97" s="1"/>
      <c r="J97" s="2">
        <v>155.16</v>
      </c>
      <c r="K97" s="2">
        <v>123.43</v>
      </c>
      <c r="L97" s="2">
        <f>ROUND((J97-K97),5)</f>
        <v>31.73</v>
      </c>
      <c r="M97" s="15">
        <f>ROUND(IF(K97=0, IF(J97=0, 0, 1), J97/K97),5)</f>
        <v>1.2570699999999999</v>
      </c>
    </row>
    <row r="98" spans="1:13" ht="15.75" thickBot="1" x14ac:dyDescent="0.3">
      <c r="A98" s="1"/>
      <c r="B98" s="1"/>
      <c r="C98" s="1"/>
      <c r="D98" s="1"/>
      <c r="E98" s="1"/>
      <c r="F98" s="1"/>
      <c r="G98" s="1" t="s">
        <v>195</v>
      </c>
      <c r="H98" s="1"/>
      <c r="I98" s="1"/>
      <c r="J98" s="3">
        <f>ROUND(SUM(J94:J97),5)</f>
        <v>3157.3</v>
      </c>
      <c r="K98" s="3">
        <f>ROUND(SUM(K94:K97),5)</f>
        <v>235.07</v>
      </c>
      <c r="L98" s="3">
        <f>ROUND((J98-K98),5)</f>
        <v>2922.23</v>
      </c>
      <c r="M98" s="17">
        <f>ROUND(IF(K98=0, IF(J98=0, 0, 1), J98/K98),5)</f>
        <v>13.431319999999999</v>
      </c>
    </row>
    <row r="99" spans="1:13" x14ac:dyDescent="0.25">
      <c r="A99" s="1"/>
      <c r="B99" s="1"/>
      <c r="C99" s="1"/>
      <c r="D99" s="1"/>
      <c r="E99" s="1"/>
      <c r="F99" s="1" t="s">
        <v>196</v>
      </c>
      <c r="G99" s="1"/>
      <c r="H99" s="1"/>
      <c r="I99" s="1"/>
      <c r="J99" s="2">
        <f>ROUND(J68+J85+J93+J98,5)</f>
        <v>143096.98000000001</v>
      </c>
      <c r="K99" s="2">
        <f>ROUND(K68+K85+K93+K98,5)</f>
        <v>100356.61</v>
      </c>
      <c r="L99" s="2">
        <f>ROUND((J99-K99),5)</f>
        <v>42740.37</v>
      </c>
      <c r="M99" s="15">
        <f>ROUND(IF(K99=0, IF(J99=0, 0, 1), J99/K99),5)</f>
        <v>1.42588</v>
      </c>
    </row>
    <row r="100" spans="1:13" x14ac:dyDescent="0.25">
      <c r="A100" s="1"/>
      <c r="B100" s="1"/>
      <c r="C100" s="1"/>
      <c r="D100" s="1"/>
      <c r="E100" s="1"/>
      <c r="F100" s="1" t="s">
        <v>197</v>
      </c>
      <c r="G100" s="1"/>
      <c r="H100" s="1"/>
      <c r="I100" s="1"/>
      <c r="J100" s="2"/>
      <c r="K100" s="2"/>
      <c r="L100" s="2"/>
      <c r="M100" s="15"/>
    </row>
    <row r="101" spans="1:13" x14ac:dyDescent="0.25">
      <c r="A101" s="1"/>
      <c r="B101" s="1"/>
      <c r="C101" s="1"/>
      <c r="D101" s="1"/>
      <c r="E101" s="1"/>
      <c r="F101" s="1"/>
      <c r="G101" s="1" t="s">
        <v>198</v>
      </c>
      <c r="H101" s="1"/>
      <c r="I101" s="1"/>
      <c r="J101" s="2">
        <v>1000</v>
      </c>
      <c r="K101" s="2">
        <v>305.48</v>
      </c>
      <c r="L101" s="2">
        <f>ROUND((J101-K101),5)</f>
        <v>694.52</v>
      </c>
      <c r="M101" s="15">
        <f>ROUND(IF(K101=0, IF(J101=0, 0, 1), J101/K101),5)</f>
        <v>3.2735400000000001</v>
      </c>
    </row>
    <row r="102" spans="1:13" x14ac:dyDescent="0.25">
      <c r="A102" s="1"/>
      <c r="B102" s="1"/>
      <c r="C102" s="1"/>
      <c r="D102" s="1"/>
      <c r="E102" s="1"/>
      <c r="F102" s="1"/>
      <c r="G102" s="1" t="s">
        <v>199</v>
      </c>
      <c r="H102" s="1"/>
      <c r="I102" s="1"/>
      <c r="J102" s="2">
        <v>0</v>
      </c>
      <c r="K102" s="2">
        <v>0</v>
      </c>
      <c r="L102" s="2">
        <f>ROUND((J102-K102),5)</f>
        <v>0</v>
      </c>
      <c r="M102" s="15">
        <f>ROUND(IF(K102=0, IF(J102=0, 0, 1), J102/K102),5)</f>
        <v>0</v>
      </c>
    </row>
    <row r="103" spans="1:13" x14ac:dyDescent="0.25">
      <c r="A103" s="1"/>
      <c r="B103" s="1"/>
      <c r="C103" s="1"/>
      <c r="D103" s="1"/>
      <c r="E103" s="1"/>
      <c r="F103" s="1"/>
      <c r="G103" s="1" t="s">
        <v>200</v>
      </c>
      <c r="H103" s="1"/>
      <c r="I103" s="1"/>
      <c r="J103" s="2">
        <v>0</v>
      </c>
      <c r="K103" s="2">
        <v>0</v>
      </c>
      <c r="L103" s="2">
        <f>ROUND((J103-K103),5)</f>
        <v>0</v>
      </c>
      <c r="M103" s="15">
        <f>ROUND(IF(K103=0, IF(J103=0, 0, 1), J103/K103),5)</f>
        <v>0</v>
      </c>
    </row>
    <row r="104" spans="1:13" ht="15.75" thickBot="1" x14ac:dyDescent="0.3">
      <c r="A104" s="1"/>
      <c r="B104" s="1"/>
      <c r="C104" s="1"/>
      <c r="D104" s="1"/>
      <c r="E104" s="1"/>
      <c r="F104" s="1"/>
      <c r="G104" s="1" t="s">
        <v>201</v>
      </c>
      <c r="H104" s="1"/>
      <c r="I104" s="1"/>
      <c r="J104" s="4">
        <v>0</v>
      </c>
      <c r="K104" s="4">
        <v>0</v>
      </c>
      <c r="L104" s="4">
        <f>ROUND((J104-K104),5)</f>
        <v>0</v>
      </c>
      <c r="M104" s="18">
        <f>ROUND(IF(K104=0, IF(J104=0, 0, 1), J104/K104),5)</f>
        <v>0</v>
      </c>
    </row>
    <row r="105" spans="1:13" x14ac:dyDescent="0.25">
      <c r="A105" s="1"/>
      <c r="B105" s="1"/>
      <c r="C105" s="1"/>
      <c r="D105" s="1"/>
      <c r="E105" s="1"/>
      <c r="F105" s="1" t="s">
        <v>202</v>
      </c>
      <c r="G105" s="1"/>
      <c r="H105" s="1"/>
      <c r="I105" s="1"/>
      <c r="J105" s="2">
        <f>ROUND(SUM(J100:J104),5)</f>
        <v>1000</v>
      </c>
      <c r="K105" s="2">
        <f>ROUND(SUM(K100:K104),5)</f>
        <v>305.48</v>
      </c>
      <c r="L105" s="2">
        <f>ROUND((J105-K105),5)</f>
        <v>694.52</v>
      </c>
      <c r="M105" s="15">
        <f>ROUND(IF(K105=0, IF(J105=0, 0, 1), J105/K105),5)</f>
        <v>3.2735400000000001</v>
      </c>
    </row>
    <row r="106" spans="1:13" x14ac:dyDescent="0.25">
      <c r="A106" s="1"/>
      <c r="B106" s="1"/>
      <c r="C106" s="1"/>
      <c r="D106" s="1"/>
      <c r="E106" s="1"/>
      <c r="F106" s="1" t="s">
        <v>203</v>
      </c>
      <c r="G106" s="1"/>
      <c r="H106" s="1"/>
      <c r="I106" s="1"/>
      <c r="J106" s="2"/>
      <c r="K106" s="2"/>
      <c r="L106" s="2"/>
      <c r="M106" s="15"/>
    </row>
    <row r="107" spans="1:13" x14ac:dyDescent="0.25">
      <c r="A107" s="1"/>
      <c r="B107" s="1"/>
      <c r="C107" s="1"/>
      <c r="D107" s="1"/>
      <c r="E107" s="1"/>
      <c r="F107" s="1"/>
      <c r="G107" s="1" t="s">
        <v>204</v>
      </c>
      <c r="H107" s="1"/>
      <c r="I107" s="1"/>
      <c r="J107" s="2">
        <v>0</v>
      </c>
      <c r="K107" s="2">
        <v>500</v>
      </c>
      <c r="L107" s="2">
        <f>ROUND((J107-K107),5)</f>
        <v>-500</v>
      </c>
      <c r="M107" s="15">
        <f>ROUND(IF(K107=0, IF(J107=0, 0, 1), J107/K107),5)</f>
        <v>0</v>
      </c>
    </row>
    <row r="108" spans="1:13" x14ac:dyDescent="0.25">
      <c r="A108" s="1"/>
      <c r="B108" s="1"/>
      <c r="C108" s="1"/>
      <c r="D108" s="1"/>
      <c r="E108" s="1"/>
      <c r="F108" s="1"/>
      <c r="G108" s="1" t="s">
        <v>205</v>
      </c>
      <c r="H108" s="1"/>
      <c r="I108" s="1"/>
      <c r="J108" s="2"/>
      <c r="K108" s="2"/>
      <c r="L108" s="2"/>
      <c r="M108" s="15"/>
    </row>
    <row r="109" spans="1:13" x14ac:dyDescent="0.25">
      <c r="A109" s="1"/>
      <c r="B109" s="1"/>
      <c r="C109" s="1"/>
      <c r="D109" s="1"/>
      <c r="E109" s="1"/>
      <c r="F109" s="1"/>
      <c r="G109" s="1"/>
      <c r="H109" s="1" t="s">
        <v>206</v>
      </c>
      <c r="I109" s="1"/>
      <c r="J109" s="2"/>
      <c r="K109" s="2"/>
      <c r="L109" s="2"/>
      <c r="M109" s="15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 t="s">
        <v>207</v>
      </c>
      <c r="J110" s="2">
        <v>191.36</v>
      </c>
      <c r="K110" s="2">
        <v>127.16</v>
      </c>
      <c r="L110" s="2">
        <f>ROUND((J110-K110),5)</f>
        <v>64.2</v>
      </c>
      <c r="M110" s="15">
        <f>ROUND(IF(K110=0, IF(J110=0, 0, 1), J110/K110),5)</f>
        <v>1.50488</v>
      </c>
    </row>
    <row r="111" spans="1:13" ht="15.75" thickBot="1" x14ac:dyDescent="0.3">
      <c r="A111" s="1"/>
      <c r="B111" s="1"/>
      <c r="C111" s="1"/>
      <c r="D111" s="1"/>
      <c r="E111" s="1"/>
      <c r="F111" s="1"/>
      <c r="G111" s="1"/>
      <c r="H111" s="1"/>
      <c r="I111" s="1" t="s">
        <v>208</v>
      </c>
      <c r="J111" s="4">
        <v>56.56</v>
      </c>
      <c r="K111" s="4">
        <v>2636.16</v>
      </c>
      <c r="L111" s="4">
        <f>ROUND((J111-K111),5)</f>
        <v>-2579.6</v>
      </c>
      <c r="M111" s="18">
        <f>ROUND(IF(K111=0, IF(J111=0, 0, 1), J111/K111),5)</f>
        <v>2.146E-2</v>
      </c>
    </row>
    <row r="112" spans="1:13" x14ac:dyDescent="0.25">
      <c r="A112" s="1"/>
      <c r="B112" s="1"/>
      <c r="C112" s="1"/>
      <c r="D112" s="1"/>
      <c r="E112" s="1"/>
      <c r="F112" s="1"/>
      <c r="G112" s="1"/>
      <c r="H112" s="1" t="s">
        <v>209</v>
      </c>
      <c r="I112" s="1"/>
      <c r="J112" s="2">
        <f>ROUND(SUM(J109:J111),5)</f>
        <v>247.92</v>
      </c>
      <c r="K112" s="2">
        <f>ROUND(SUM(K109:K111),5)</f>
        <v>2763.32</v>
      </c>
      <c r="L112" s="2">
        <f>ROUND((J112-K112),5)</f>
        <v>-2515.4</v>
      </c>
      <c r="M112" s="15">
        <f>ROUND(IF(K112=0, IF(J112=0, 0, 1), J112/K112),5)</f>
        <v>8.9719999999999994E-2</v>
      </c>
    </row>
    <row r="113" spans="1:13" x14ac:dyDescent="0.25">
      <c r="A113" s="1"/>
      <c r="B113" s="1"/>
      <c r="C113" s="1"/>
      <c r="D113" s="1"/>
      <c r="E113" s="1"/>
      <c r="F113" s="1"/>
      <c r="G113" s="1"/>
      <c r="H113" s="1" t="s">
        <v>210</v>
      </c>
      <c r="I113" s="1"/>
      <c r="J113" s="2"/>
      <c r="K113" s="2"/>
      <c r="L113" s="2"/>
      <c r="M113" s="15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 t="s">
        <v>211</v>
      </c>
      <c r="J114" s="2">
        <v>0</v>
      </c>
      <c r="K114" s="2">
        <v>0</v>
      </c>
      <c r="L114" s="2">
        <f>ROUND((J114-K114),5)</f>
        <v>0</v>
      </c>
      <c r="M114" s="15">
        <f>ROUND(IF(K114=0, IF(J114=0, 0, 1), J114/K114),5)</f>
        <v>0</v>
      </c>
    </row>
    <row r="115" spans="1:13" ht="15.75" thickBot="1" x14ac:dyDescent="0.3">
      <c r="A115" s="1"/>
      <c r="B115" s="1"/>
      <c r="C115" s="1"/>
      <c r="D115" s="1"/>
      <c r="E115" s="1"/>
      <c r="F115" s="1"/>
      <c r="G115" s="1"/>
      <c r="H115" s="1"/>
      <c r="I115" s="1" t="s">
        <v>212</v>
      </c>
      <c r="J115" s="4">
        <v>0</v>
      </c>
      <c r="K115" s="4">
        <v>0</v>
      </c>
      <c r="L115" s="4">
        <f>ROUND((J115-K115),5)</f>
        <v>0</v>
      </c>
      <c r="M115" s="18">
        <f>ROUND(IF(K115=0, IF(J115=0, 0, 1), J115/K115),5)</f>
        <v>0</v>
      </c>
    </row>
    <row r="116" spans="1:13" x14ac:dyDescent="0.25">
      <c r="A116" s="1"/>
      <c r="B116" s="1"/>
      <c r="C116" s="1"/>
      <c r="D116" s="1"/>
      <c r="E116" s="1"/>
      <c r="F116" s="1"/>
      <c r="G116" s="1"/>
      <c r="H116" s="1" t="s">
        <v>213</v>
      </c>
      <c r="I116" s="1"/>
      <c r="J116" s="2">
        <f>ROUND(SUM(J113:J115),5)</f>
        <v>0</v>
      </c>
      <c r="K116" s="2">
        <f>ROUND(SUM(K113:K115),5)</f>
        <v>0</v>
      </c>
      <c r="L116" s="2">
        <f>ROUND((J116-K116),5)</f>
        <v>0</v>
      </c>
      <c r="M116" s="15">
        <f>ROUND(IF(K116=0, IF(J116=0, 0, 1), J116/K116),5)</f>
        <v>0</v>
      </c>
    </row>
    <row r="117" spans="1:13" ht="15.75" thickBot="1" x14ac:dyDescent="0.3">
      <c r="A117" s="1"/>
      <c r="B117" s="1"/>
      <c r="C117" s="1"/>
      <c r="D117" s="1"/>
      <c r="E117" s="1"/>
      <c r="F117" s="1"/>
      <c r="G117" s="1"/>
      <c r="H117" s="1" t="s">
        <v>214</v>
      </c>
      <c r="I117" s="1"/>
      <c r="J117" s="4">
        <v>0</v>
      </c>
      <c r="K117" s="4">
        <v>0</v>
      </c>
      <c r="L117" s="4">
        <f>ROUND((J117-K117),5)</f>
        <v>0</v>
      </c>
      <c r="M117" s="18">
        <f>ROUND(IF(K117=0, IF(J117=0, 0, 1), J117/K117),5)</f>
        <v>0</v>
      </c>
    </row>
    <row r="118" spans="1:13" x14ac:dyDescent="0.25">
      <c r="A118" s="1"/>
      <c r="B118" s="1"/>
      <c r="C118" s="1"/>
      <c r="D118" s="1"/>
      <c r="E118" s="1"/>
      <c r="F118" s="1"/>
      <c r="G118" s="1" t="s">
        <v>215</v>
      </c>
      <c r="H118" s="1"/>
      <c r="I118" s="1"/>
      <c r="J118" s="2">
        <f>ROUND(J108+J112+SUM(J116:J117),5)</f>
        <v>247.92</v>
      </c>
      <c r="K118" s="2">
        <f>ROUND(K108+K112+SUM(K116:K117),5)</f>
        <v>2763.32</v>
      </c>
      <c r="L118" s="2">
        <f>ROUND((J118-K118),5)</f>
        <v>-2515.4</v>
      </c>
      <c r="M118" s="15">
        <f>ROUND(IF(K118=0, IF(J118=0, 0, 1), J118/K118),5)</f>
        <v>8.9719999999999994E-2</v>
      </c>
    </row>
    <row r="119" spans="1:13" x14ac:dyDescent="0.25">
      <c r="A119" s="1"/>
      <c r="B119" s="1"/>
      <c r="C119" s="1"/>
      <c r="D119" s="1"/>
      <c r="E119" s="1"/>
      <c r="F119" s="1"/>
      <c r="G119" s="1" t="s">
        <v>216</v>
      </c>
      <c r="H119" s="1"/>
      <c r="I119" s="1"/>
      <c r="J119" s="2"/>
      <c r="K119" s="2"/>
      <c r="L119" s="2"/>
      <c r="M119" s="15"/>
    </row>
    <row r="120" spans="1:13" x14ac:dyDescent="0.25">
      <c r="A120" s="1"/>
      <c r="B120" s="1"/>
      <c r="C120" s="1"/>
      <c r="D120" s="1"/>
      <c r="E120" s="1"/>
      <c r="F120" s="1"/>
      <c r="G120" s="1"/>
      <c r="H120" s="1" t="s">
        <v>217</v>
      </c>
      <c r="I120" s="1"/>
      <c r="J120" s="2">
        <v>-138.24</v>
      </c>
      <c r="K120" s="2">
        <v>150</v>
      </c>
      <c r="L120" s="2">
        <f t="shared" ref="L120:L126" si="10">ROUND((J120-K120),5)</f>
        <v>-288.24</v>
      </c>
      <c r="M120" s="15">
        <f t="shared" ref="M120:M126" si="11">ROUND(IF(K120=0, IF(J120=0, 0, 1), J120/K120),5)</f>
        <v>-0.92159999999999997</v>
      </c>
    </row>
    <row r="121" spans="1:13" x14ac:dyDescent="0.25">
      <c r="A121" s="1"/>
      <c r="B121" s="1"/>
      <c r="C121" s="1"/>
      <c r="D121" s="1"/>
      <c r="E121" s="1"/>
      <c r="F121" s="1"/>
      <c r="G121" s="1"/>
      <c r="H121" s="1" t="s">
        <v>218</v>
      </c>
      <c r="I121" s="1"/>
      <c r="J121" s="2">
        <v>0</v>
      </c>
      <c r="K121" s="2">
        <v>150</v>
      </c>
      <c r="L121" s="2">
        <f t="shared" si="10"/>
        <v>-150</v>
      </c>
      <c r="M121" s="15">
        <f t="shared" si="11"/>
        <v>0</v>
      </c>
    </row>
    <row r="122" spans="1:13" x14ac:dyDescent="0.25">
      <c r="A122" s="1"/>
      <c r="B122" s="1"/>
      <c r="C122" s="1"/>
      <c r="D122" s="1"/>
      <c r="E122" s="1"/>
      <c r="F122" s="1"/>
      <c r="G122" s="1"/>
      <c r="H122" s="1" t="s">
        <v>219</v>
      </c>
      <c r="I122" s="1"/>
      <c r="J122" s="2">
        <v>833.2</v>
      </c>
      <c r="K122" s="2">
        <v>326.33</v>
      </c>
      <c r="L122" s="2">
        <f t="shared" si="10"/>
        <v>506.87</v>
      </c>
      <c r="M122" s="15">
        <f t="shared" si="11"/>
        <v>2.5532400000000002</v>
      </c>
    </row>
    <row r="123" spans="1:13" x14ac:dyDescent="0.25">
      <c r="A123" s="1"/>
      <c r="B123" s="1"/>
      <c r="C123" s="1"/>
      <c r="D123" s="1"/>
      <c r="E123" s="1"/>
      <c r="F123" s="1"/>
      <c r="G123" s="1"/>
      <c r="H123" s="1" t="s">
        <v>220</v>
      </c>
      <c r="I123" s="1"/>
      <c r="J123" s="2">
        <v>107.92</v>
      </c>
      <c r="K123" s="2">
        <v>100.54</v>
      </c>
      <c r="L123" s="2">
        <f t="shared" si="10"/>
        <v>7.38</v>
      </c>
      <c r="M123" s="15">
        <f t="shared" si="11"/>
        <v>1.0733999999999999</v>
      </c>
    </row>
    <row r="124" spans="1:13" x14ac:dyDescent="0.25">
      <c r="A124" s="1"/>
      <c r="B124" s="1"/>
      <c r="C124" s="1"/>
      <c r="D124" s="1"/>
      <c r="E124" s="1"/>
      <c r="F124" s="1"/>
      <c r="G124" s="1"/>
      <c r="H124" s="1" t="s">
        <v>221</v>
      </c>
      <c r="I124" s="1"/>
      <c r="J124" s="2">
        <v>107.92</v>
      </c>
      <c r="K124" s="2">
        <v>100.54</v>
      </c>
      <c r="L124" s="2">
        <f t="shared" si="10"/>
        <v>7.38</v>
      </c>
      <c r="M124" s="15">
        <f t="shared" si="11"/>
        <v>1.0733999999999999</v>
      </c>
    </row>
    <row r="125" spans="1:13" ht="15.75" thickBot="1" x14ac:dyDescent="0.3">
      <c r="A125" s="1"/>
      <c r="B125" s="1"/>
      <c r="C125" s="1"/>
      <c r="D125" s="1"/>
      <c r="E125" s="1"/>
      <c r="F125" s="1"/>
      <c r="G125" s="1"/>
      <c r="H125" s="1" t="s">
        <v>222</v>
      </c>
      <c r="I125" s="1"/>
      <c r="J125" s="4">
        <v>0</v>
      </c>
      <c r="K125" s="4">
        <v>0</v>
      </c>
      <c r="L125" s="4">
        <f t="shared" si="10"/>
        <v>0</v>
      </c>
      <c r="M125" s="18">
        <f t="shared" si="11"/>
        <v>0</v>
      </c>
    </row>
    <row r="126" spans="1:13" x14ac:dyDescent="0.25">
      <c r="A126" s="1"/>
      <c r="B126" s="1"/>
      <c r="C126" s="1"/>
      <c r="D126" s="1"/>
      <c r="E126" s="1"/>
      <c r="F126" s="1"/>
      <c r="G126" s="1" t="s">
        <v>223</v>
      </c>
      <c r="H126" s="1"/>
      <c r="I126" s="1"/>
      <c r="J126" s="2">
        <f>ROUND(SUM(J119:J125),5)</f>
        <v>910.8</v>
      </c>
      <c r="K126" s="2">
        <f>ROUND(SUM(K119:K125),5)</f>
        <v>827.41</v>
      </c>
      <c r="L126" s="2">
        <f t="shared" si="10"/>
        <v>83.39</v>
      </c>
      <c r="M126" s="15">
        <f t="shared" si="11"/>
        <v>1.1007800000000001</v>
      </c>
    </row>
    <row r="127" spans="1:13" x14ac:dyDescent="0.25">
      <c r="A127" s="1"/>
      <c r="B127" s="1"/>
      <c r="C127" s="1"/>
      <c r="D127" s="1"/>
      <c r="E127" s="1"/>
      <c r="F127" s="1"/>
      <c r="G127" s="1" t="s">
        <v>224</v>
      </c>
      <c r="H127" s="1"/>
      <c r="I127" s="1"/>
      <c r="J127" s="2"/>
      <c r="K127" s="2"/>
      <c r="L127" s="2"/>
      <c r="M127" s="15"/>
    </row>
    <row r="128" spans="1:13" x14ac:dyDescent="0.25">
      <c r="A128" s="1"/>
      <c r="B128" s="1"/>
      <c r="C128" s="1"/>
      <c r="D128" s="1"/>
      <c r="E128" s="1"/>
      <c r="F128" s="1"/>
      <c r="G128" s="1"/>
      <c r="H128" s="1" t="s">
        <v>225</v>
      </c>
      <c r="I128" s="1"/>
      <c r="J128" s="2"/>
      <c r="K128" s="2"/>
      <c r="L128" s="2"/>
      <c r="M128" s="15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 t="s">
        <v>226</v>
      </c>
      <c r="J129" s="2">
        <v>1319.31</v>
      </c>
      <c r="K129" s="2">
        <v>1307.31</v>
      </c>
      <c r="L129" s="2">
        <f t="shared" ref="L129:L138" si="12">ROUND((J129-K129),5)</f>
        <v>12</v>
      </c>
      <c r="M129" s="15">
        <f t="shared" ref="M129:M138" si="13">ROUND(IF(K129=0, IF(J129=0, 0, 1), J129/K129),5)</f>
        <v>1.00918</v>
      </c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 t="s">
        <v>227</v>
      </c>
      <c r="J130" s="2">
        <v>217.07</v>
      </c>
      <c r="K130" s="2">
        <v>76.09</v>
      </c>
      <c r="L130" s="2">
        <f t="shared" si="12"/>
        <v>140.97999999999999</v>
      </c>
      <c r="M130" s="15">
        <f t="shared" si="13"/>
        <v>2.8528099999999998</v>
      </c>
    </row>
    <row r="131" spans="1:13" ht="15.75" thickBot="1" x14ac:dyDescent="0.3">
      <c r="A131" s="1"/>
      <c r="B131" s="1"/>
      <c r="C131" s="1"/>
      <c r="D131" s="1"/>
      <c r="E131" s="1"/>
      <c r="F131" s="1"/>
      <c r="G131" s="1"/>
      <c r="H131" s="1"/>
      <c r="I131" s="1" t="s">
        <v>228</v>
      </c>
      <c r="J131" s="4">
        <v>44.44</v>
      </c>
      <c r="K131" s="4">
        <v>63.82</v>
      </c>
      <c r="L131" s="4">
        <f t="shared" si="12"/>
        <v>-19.38</v>
      </c>
      <c r="M131" s="18">
        <f t="shared" si="13"/>
        <v>0.69633</v>
      </c>
    </row>
    <row r="132" spans="1:13" x14ac:dyDescent="0.25">
      <c r="A132" s="1"/>
      <c r="B132" s="1"/>
      <c r="C132" s="1"/>
      <c r="D132" s="1"/>
      <c r="E132" s="1"/>
      <c r="F132" s="1"/>
      <c r="G132" s="1"/>
      <c r="H132" s="1" t="s">
        <v>229</v>
      </c>
      <c r="I132" s="1"/>
      <c r="J132" s="2">
        <f>ROUND(SUM(J128:J131),5)</f>
        <v>1580.82</v>
      </c>
      <c r="K132" s="2">
        <f>ROUND(SUM(K128:K131),5)</f>
        <v>1447.22</v>
      </c>
      <c r="L132" s="2">
        <f t="shared" si="12"/>
        <v>133.6</v>
      </c>
      <c r="M132" s="15">
        <f t="shared" si="13"/>
        <v>1.0923099999999999</v>
      </c>
    </row>
    <row r="133" spans="1:13" x14ac:dyDescent="0.25">
      <c r="A133" s="1"/>
      <c r="B133" s="1"/>
      <c r="C133" s="1"/>
      <c r="D133" s="1"/>
      <c r="E133" s="1"/>
      <c r="F133" s="1"/>
      <c r="G133" s="1"/>
      <c r="H133" s="1" t="s">
        <v>230</v>
      </c>
      <c r="I133" s="1"/>
      <c r="J133" s="2">
        <v>0</v>
      </c>
      <c r="K133" s="2">
        <v>175.91</v>
      </c>
      <c r="L133" s="2">
        <f t="shared" si="12"/>
        <v>-175.91</v>
      </c>
      <c r="M133" s="15">
        <f t="shared" si="13"/>
        <v>0</v>
      </c>
    </row>
    <row r="134" spans="1:13" ht="15.75" thickBot="1" x14ac:dyDescent="0.3">
      <c r="A134" s="1"/>
      <c r="B134" s="1"/>
      <c r="C134" s="1"/>
      <c r="D134" s="1"/>
      <c r="E134" s="1"/>
      <c r="F134" s="1"/>
      <c r="G134" s="1"/>
      <c r="H134" s="1" t="s">
        <v>231</v>
      </c>
      <c r="I134" s="1"/>
      <c r="J134" s="4">
        <v>164.37</v>
      </c>
      <c r="K134" s="4">
        <v>0</v>
      </c>
      <c r="L134" s="4">
        <f t="shared" si="12"/>
        <v>164.37</v>
      </c>
      <c r="M134" s="18">
        <f t="shared" si="13"/>
        <v>1</v>
      </c>
    </row>
    <row r="135" spans="1:13" x14ac:dyDescent="0.25">
      <c r="A135" s="1"/>
      <c r="B135" s="1"/>
      <c r="C135" s="1"/>
      <c r="D135" s="1"/>
      <c r="E135" s="1"/>
      <c r="F135" s="1"/>
      <c r="G135" s="1" t="s">
        <v>232</v>
      </c>
      <c r="H135" s="1"/>
      <c r="I135" s="1"/>
      <c r="J135" s="2">
        <f>ROUND(J127+SUM(J132:J134),5)</f>
        <v>1745.19</v>
      </c>
      <c r="K135" s="2">
        <f>ROUND(K127+SUM(K132:K134),5)</f>
        <v>1623.13</v>
      </c>
      <c r="L135" s="2">
        <f t="shared" si="12"/>
        <v>122.06</v>
      </c>
      <c r="M135" s="15">
        <f t="shared" si="13"/>
        <v>1.0751999999999999</v>
      </c>
    </row>
    <row r="136" spans="1:13" ht="15.75" thickBot="1" x14ac:dyDescent="0.3">
      <c r="A136" s="1"/>
      <c r="B136" s="1"/>
      <c r="C136" s="1"/>
      <c r="D136" s="1"/>
      <c r="E136" s="1"/>
      <c r="F136" s="1"/>
      <c r="G136" s="1" t="s">
        <v>233</v>
      </c>
      <c r="H136" s="1"/>
      <c r="I136" s="1"/>
      <c r="J136" s="2">
        <v>188.5</v>
      </c>
      <c r="K136" s="2">
        <v>205.83</v>
      </c>
      <c r="L136" s="2">
        <f t="shared" si="12"/>
        <v>-17.329999999999998</v>
      </c>
      <c r="M136" s="15">
        <f t="shared" si="13"/>
        <v>0.91579999999999995</v>
      </c>
    </row>
    <row r="137" spans="1:13" ht="15.75" thickBot="1" x14ac:dyDescent="0.3">
      <c r="A137" s="1"/>
      <c r="B137" s="1"/>
      <c r="C137" s="1"/>
      <c r="D137" s="1"/>
      <c r="E137" s="1"/>
      <c r="F137" s="1" t="s">
        <v>234</v>
      </c>
      <c r="G137" s="1"/>
      <c r="H137" s="1"/>
      <c r="I137" s="1"/>
      <c r="J137" s="3">
        <f>ROUND(SUM(J106:J107)+J118+J126+SUM(J135:J136),5)</f>
        <v>3092.41</v>
      </c>
      <c r="K137" s="3">
        <f>ROUND(SUM(K106:K107)+K118+K126+SUM(K135:K136),5)</f>
        <v>5919.69</v>
      </c>
      <c r="L137" s="3">
        <f t="shared" si="12"/>
        <v>-2827.28</v>
      </c>
      <c r="M137" s="17">
        <f t="shared" si="13"/>
        <v>0.52239000000000002</v>
      </c>
    </row>
    <row r="138" spans="1:13" x14ac:dyDescent="0.25">
      <c r="A138" s="1"/>
      <c r="B138" s="1"/>
      <c r="C138" s="1"/>
      <c r="D138" s="1"/>
      <c r="E138" s="1" t="s">
        <v>235</v>
      </c>
      <c r="F138" s="1"/>
      <c r="G138" s="1"/>
      <c r="H138" s="1"/>
      <c r="I138" s="1"/>
      <c r="J138" s="2">
        <f>ROUND(SUM(J43:J48)+J53+J59+J67+J99+J105+J137,5)</f>
        <v>155236.92000000001</v>
      </c>
      <c r="K138" s="2">
        <f>ROUND(SUM(K43:K48)+K53+K59+K67+K99+K105+K137,5)</f>
        <v>157509.29</v>
      </c>
      <c r="L138" s="2">
        <f t="shared" si="12"/>
        <v>-2272.37</v>
      </c>
      <c r="M138" s="15">
        <f t="shared" si="13"/>
        <v>0.98556999999999995</v>
      </c>
    </row>
    <row r="139" spans="1:13" x14ac:dyDescent="0.25">
      <c r="A139" s="1"/>
      <c r="B139" s="1"/>
      <c r="C139" s="1"/>
      <c r="D139" s="1"/>
      <c r="E139" s="1" t="s">
        <v>236</v>
      </c>
      <c r="F139" s="1"/>
      <c r="G139" s="1"/>
      <c r="H139" s="1"/>
      <c r="I139" s="1"/>
      <c r="J139" s="2"/>
      <c r="K139" s="2"/>
      <c r="L139" s="2"/>
      <c r="M139" s="15"/>
    </row>
    <row r="140" spans="1:13" x14ac:dyDescent="0.25">
      <c r="A140" s="1"/>
      <c r="B140" s="1"/>
      <c r="C140" s="1"/>
      <c r="D140" s="1"/>
      <c r="E140" s="1"/>
      <c r="F140" s="1" t="s">
        <v>237</v>
      </c>
      <c r="G140" s="1"/>
      <c r="H140" s="1"/>
      <c r="I140" s="1"/>
      <c r="J140" s="2">
        <v>1223.5999999999999</v>
      </c>
      <c r="K140" s="2">
        <v>416.67</v>
      </c>
      <c r="L140" s="2">
        <f>ROUND((J140-K140),5)</f>
        <v>806.93</v>
      </c>
      <c r="M140" s="15">
        <f>ROUND(IF(K140=0, IF(J140=0, 0, 1), J140/K140),5)</f>
        <v>2.93662</v>
      </c>
    </row>
    <row r="141" spans="1:13" ht="15.75" thickBot="1" x14ac:dyDescent="0.3">
      <c r="A141" s="1"/>
      <c r="B141" s="1"/>
      <c r="C141" s="1"/>
      <c r="D141" s="1"/>
      <c r="E141" s="1"/>
      <c r="F141" s="1" t="s">
        <v>238</v>
      </c>
      <c r="G141" s="1"/>
      <c r="H141" s="1"/>
      <c r="I141" s="1"/>
      <c r="J141" s="4">
        <v>0</v>
      </c>
      <c r="K141" s="4">
        <v>83.33</v>
      </c>
      <c r="L141" s="4">
        <f>ROUND((J141-K141),5)</f>
        <v>-83.33</v>
      </c>
      <c r="M141" s="18">
        <f>ROUND(IF(K141=0, IF(J141=0, 0, 1), J141/K141),5)</f>
        <v>0</v>
      </c>
    </row>
    <row r="142" spans="1:13" x14ac:dyDescent="0.25">
      <c r="A142" s="1"/>
      <c r="B142" s="1"/>
      <c r="C142" s="1"/>
      <c r="D142" s="1"/>
      <c r="E142" s="1" t="s">
        <v>239</v>
      </c>
      <c r="F142" s="1"/>
      <c r="G142" s="1"/>
      <c r="H142" s="1"/>
      <c r="I142" s="1"/>
      <c r="J142" s="2">
        <f>ROUND(SUM(J139:J141),5)</f>
        <v>1223.5999999999999</v>
      </c>
      <c r="K142" s="2">
        <f>ROUND(SUM(K139:K141),5)</f>
        <v>500</v>
      </c>
      <c r="L142" s="2">
        <f>ROUND((J142-K142),5)</f>
        <v>723.6</v>
      </c>
      <c r="M142" s="15">
        <f>ROUND(IF(K142=0, IF(J142=0, 0, 1), J142/K142),5)</f>
        <v>2.4472</v>
      </c>
    </row>
    <row r="143" spans="1:13" x14ac:dyDescent="0.25">
      <c r="A143" s="1"/>
      <c r="B143" s="1"/>
      <c r="C143" s="1"/>
      <c r="D143" s="1"/>
      <c r="E143" s="1" t="s">
        <v>240</v>
      </c>
      <c r="F143" s="1"/>
      <c r="G143" s="1"/>
      <c r="H143" s="1"/>
      <c r="I143" s="1"/>
      <c r="J143" s="2"/>
      <c r="K143" s="2"/>
      <c r="L143" s="2"/>
      <c r="M143" s="15"/>
    </row>
    <row r="144" spans="1:13" x14ac:dyDescent="0.25">
      <c r="A144" s="1"/>
      <c r="B144" s="1"/>
      <c r="C144" s="1"/>
      <c r="D144" s="1"/>
      <c r="E144" s="1"/>
      <c r="F144" s="1" t="s">
        <v>241</v>
      </c>
      <c r="G144" s="1"/>
      <c r="H144" s="1"/>
      <c r="I144" s="1"/>
      <c r="J144" s="2">
        <v>0</v>
      </c>
      <c r="K144" s="2">
        <v>0</v>
      </c>
      <c r="L144" s="2">
        <f>ROUND((J144-K144),5)</f>
        <v>0</v>
      </c>
      <c r="M144" s="15">
        <f>ROUND(IF(K144=0, IF(J144=0, 0, 1), J144/K144),5)</f>
        <v>0</v>
      </c>
    </row>
    <row r="145" spans="1:13" x14ac:dyDescent="0.25">
      <c r="A145" s="1"/>
      <c r="B145" s="1"/>
      <c r="C145" s="1"/>
      <c r="D145" s="1"/>
      <c r="E145" s="1"/>
      <c r="F145" s="1" t="s">
        <v>242</v>
      </c>
      <c r="G145" s="1"/>
      <c r="H145" s="1"/>
      <c r="I145" s="1"/>
      <c r="J145" s="2">
        <v>0</v>
      </c>
      <c r="K145" s="2">
        <v>2952.36</v>
      </c>
      <c r="L145" s="2">
        <f>ROUND((J145-K145),5)</f>
        <v>-2952.36</v>
      </c>
      <c r="M145" s="15">
        <f>ROUND(IF(K145=0, IF(J145=0, 0, 1), J145/K145),5)</f>
        <v>0</v>
      </c>
    </row>
    <row r="146" spans="1:13" x14ac:dyDescent="0.25">
      <c r="A146" s="1"/>
      <c r="B146" s="1"/>
      <c r="C146" s="1"/>
      <c r="D146" s="1"/>
      <c r="E146" s="1"/>
      <c r="F146" s="1" t="s">
        <v>243</v>
      </c>
      <c r="G146" s="1"/>
      <c r="H146" s="1"/>
      <c r="I146" s="1"/>
      <c r="J146" s="2">
        <v>1088.56</v>
      </c>
      <c r="K146" s="2">
        <v>1172.29</v>
      </c>
      <c r="L146" s="2">
        <f>ROUND((J146-K146),5)</f>
        <v>-83.73</v>
      </c>
      <c r="M146" s="15">
        <f>ROUND(IF(K146=0, IF(J146=0, 0, 1), J146/K146),5)</f>
        <v>0.92857999999999996</v>
      </c>
    </row>
    <row r="147" spans="1:13" x14ac:dyDescent="0.25">
      <c r="A147" s="1"/>
      <c r="B147" s="1"/>
      <c r="C147" s="1"/>
      <c r="D147" s="1"/>
      <c r="E147" s="1"/>
      <c r="F147" s="1" t="s">
        <v>244</v>
      </c>
      <c r="G147" s="1"/>
      <c r="H147" s="1"/>
      <c r="I147" s="1"/>
      <c r="J147" s="2">
        <v>192.45</v>
      </c>
      <c r="K147" s="2">
        <v>282.73</v>
      </c>
      <c r="L147" s="2">
        <f>ROUND((J147-K147),5)</f>
        <v>-90.28</v>
      </c>
      <c r="M147" s="15">
        <f>ROUND(IF(K147=0, IF(J147=0, 0, 1), J147/K147),5)</f>
        <v>0.68067999999999995</v>
      </c>
    </row>
    <row r="148" spans="1:13" x14ac:dyDescent="0.25">
      <c r="A148" s="1"/>
      <c r="B148" s="1"/>
      <c r="C148" s="1"/>
      <c r="D148" s="1"/>
      <c r="E148" s="1"/>
      <c r="F148" s="1" t="s">
        <v>245</v>
      </c>
      <c r="G148" s="1"/>
      <c r="H148" s="1"/>
      <c r="I148" s="1"/>
      <c r="J148" s="2">
        <v>7279.4</v>
      </c>
      <c r="K148" s="2">
        <v>0</v>
      </c>
      <c r="L148" s="2">
        <f>ROUND((J148-K148),5)</f>
        <v>7279.4</v>
      </c>
      <c r="M148" s="15">
        <f>ROUND(IF(K148=0, IF(J148=0, 0, 1), J148/K148),5)</f>
        <v>1</v>
      </c>
    </row>
    <row r="149" spans="1:13" ht="15.75" thickBot="1" x14ac:dyDescent="0.3">
      <c r="A149" s="1"/>
      <c r="B149" s="1"/>
      <c r="C149" s="1"/>
      <c r="D149" s="1"/>
      <c r="E149" s="1"/>
      <c r="F149" s="1" t="s">
        <v>246</v>
      </c>
      <c r="G149" s="1"/>
      <c r="H149" s="1"/>
      <c r="I149" s="1"/>
      <c r="J149" s="4">
        <v>57.5</v>
      </c>
      <c r="K149" s="4"/>
      <c r="L149" s="4"/>
      <c r="M149" s="18"/>
    </row>
    <row r="150" spans="1:13" x14ac:dyDescent="0.25">
      <c r="A150" s="1"/>
      <c r="B150" s="1"/>
      <c r="C150" s="1"/>
      <c r="D150" s="1"/>
      <c r="E150" s="1" t="s">
        <v>247</v>
      </c>
      <c r="F150" s="1"/>
      <c r="G150" s="1"/>
      <c r="H150" s="1"/>
      <c r="I150" s="1"/>
      <c r="J150" s="2">
        <f>ROUND(SUM(J143:J149),5)</f>
        <v>8617.91</v>
      </c>
      <c r="K150" s="2">
        <f>ROUND(SUM(K143:K149),5)</f>
        <v>4407.38</v>
      </c>
      <c r="L150" s="2">
        <f>ROUND((J150-K150),5)</f>
        <v>4210.53</v>
      </c>
      <c r="M150" s="15">
        <f>ROUND(IF(K150=0, IF(J150=0, 0, 1), J150/K150),5)</f>
        <v>1.9553400000000001</v>
      </c>
    </row>
    <row r="151" spans="1:13" x14ac:dyDescent="0.25">
      <c r="A151" s="1"/>
      <c r="B151" s="1"/>
      <c r="C151" s="1"/>
      <c r="D151" s="1"/>
      <c r="E151" s="1" t="s">
        <v>248</v>
      </c>
      <c r="F151" s="1"/>
      <c r="G151" s="1"/>
      <c r="H151" s="1"/>
      <c r="I151" s="1"/>
      <c r="J151" s="2"/>
      <c r="K151" s="2"/>
      <c r="L151" s="2"/>
      <c r="M151" s="15"/>
    </row>
    <row r="152" spans="1:13" x14ac:dyDescent="0.25">
      <c r="A152" s="1"/>
      <c r="B152" s="1"/>
      <c r="C152" s="1"/>
      <c r="D152" s="1"/>
      <c r="E152" s="1"/>
      <c r="F152" s="1" t="s">
        <v>249</v>
      </c>
      <c r="G152" s="1"/>
      <c r="H152" s="1"/>
      <c r="I152" s="1"/>
      <c r="J152" s="2">
        <v>0</v>
      </c>
      <c r="K152" s="2">
        <v>0</v>
      </c>
      <c r="L152" s="2">
        <f>ROUND((J152-K152),5)</f>
        <v>0</v>
      </c>
      <c r="M152" s="15">
        <f>ROUND(IF(K152=0, IF(J152=0, 0, 1), J152/K152),5)</f>
        <v>0</v>
      </c>
    </row>
    <row r="153" spans="1:13" x14ac:dyDescent="0.25">
      <c r="A153" s="1"/>
      <c r="B153" s="1"/>
      <c r="C153" s="1"/>
      <c r="D153" s="1"/>
      <c r="E153" s="1"/>
      <c r="F153" s="1" t="s">
        <v>250</v>
      </c>
      <c r="G153" s="1"/>
      <c r="H153" s="1"/>
      <c r="I153" s="1"/>
      <c r="J153" s="2">
        <v>0</v>
      </c>
      <c r="K153" s="2">
        <v>83.33</v>
      </c>
      <c r="L153" s="2">
        <f>ROUND((J153-K153),5)</f>
        <v>-83.33</v>
      </c>
      <c r="M153" s="15">
        <f>ROUND(IF(K153=0, IF(J153=0, 0, 1), J153/K153),5)</f>
        <v>0</v>
      </c>
    </row>
    <row r="154" spans="1:13" x14ac:dyDescent="0.25">
      <c r="A154" s="1"/>
      <c r="B154" s="1"/>
      <c r="C154" s="1"/>
      <c r="D154" s="1"/>
      <c r="E154" s="1"/>
      <c r="F154" s="1" t="s">
        <v>251</v>
      </c>
      <c r="G154" s="1"/>
      <c r="H154" s="1"/>
      <c r="I154" s="1"/>
      <c r="J154" s="2">
        <v>888.34</v>
      </c>
      <c r="K154" s="2">
        <v>1130.57</v>
      </c>
      <c r="L154" s="2">
        <f>ROUND((J154-K154),5)</f>
        <v>-242.23</v>
      </c>
      <c r="M154" s="15">
        <f>ROUND(IF(K154=0, IF(J154=0, 0, 1), J154/K154),5)</f>
        <v>0.78574999999999995</v>
      </c>
    </row>
    <row r="155" spans="1:13" x14ac:dyDescent="0.25">
      <c r="A155" s="1"/>
      <c r="B155" s="1"/>
      <c r="C155" s="1"/>
      <c r="D155" s="1"/>
      <c r="E155" s="1"/>
      <c r="F155" s="1" t="s">
        <v>252</v>
      </c>
      <c r="G155" s="1"/>
      <c r="H155" s="1"/>
      <c r="I155" s="1"/>
      <c r="J155" s="2"/>
      <c r="K155" s="2"/>
      <c r="L155" s="2"/>
      <c r="M155" s="15"/>
    </row>
    <row r="156" spans="1:13" x14ac:dyDescent="0.25">
      <c r="A156" s="1"/>
      <c r="B156" s="1"/>
      <c r="C156" s="1"/>
      <c r="D156" s="1"/>
      <c r="E156" s="1"/>
      <c r="F156" s="1"/>
      <c r="G156" s="1" t="s">
        <v>253</v>
      </c>
      <c r="H156" s="1"/>
      <c r="I156" s="1"/>
      <c r="J156" s="2">
        <v>0</v>
      </c>
      <c r="K156" s="2">
        <v>500</v>
      </c>
      <c r="L156" s="2">
        <f t="shared" ref="L156:L167" si="14">ROUND((J156-K156),5)</f>
        <v>-500</v>
      </c>
      <c r="M156" s="15">
        <f t="shared" ref="M156:M167" si="15">ROUND(IF(K156=0, IF(J156=0, 0, 1), J156/K156),5)</f>
        <v>0</v>
      </c>
    </row>
    <row r="157" spans="1:13" x14ac:dyDescent="0.25">
      <c r="A157" s="1"/>
      <c r="B157" s="1"/>
      <c r="C157" s="1"/>
      <c r="D157" s="1"/>
      <c r="E157" s="1"/>
      <c r="F157" s="1"/>
      <c r="G157" s="1" t="s">
        <v>254</v>
      </c>
      <c r="H157" s="1"/>
      <c r="I157" s="1"/>
      <c r="J157" s="2">
        <v>0</v>
      </c>
      <c r="K157" s="2">
        <v>2490</v>
      </c>
      <c r="L157" s="2">
        <f t="shared" si="14"/>
        <v>-2490</v>
      </c>
      <c r="M157" s="15">
        <f t="shared" si="15"/>
        <v>0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255</v>
      </c>
      <c r="H158" s="1"/>
      <c r="I158" s="1"/>
      <c r="J158" s="2">
        <v>0</v>
      </c>
      <c r="K158" s="2">
        <v>1277.58</v>
      </c>
      <c r="L158" s="2">
        <f t="shared" si="14"/>
        <v>-1277.58</v>
      </c>
      <c r="M158" s="15">
        <f t="shared" si="15"/>
        <v>0</v>
      </c>
    </row>
    <row r="159" spans="1:13" x14ac:dyDescent="0.25">
      <c r="A159" s="1"/>
      <c r="B159" s="1"/>
      <c r="C159" s="1"/>
      <c r="D159" s="1"/>
      <c r="E159" s="1"/>
      <c r="F159" s="1"/>
      <c r="G159" s="1" t="s">
        <v>256</v>
      </c>
      <c r="H159" s="1"/>
      <c r="I159" s="1"/>
      <c r="J159" s="2">
        <v>79.05</v>
      </c>
      <c r="K159" s="2">
        <v>201.16</v>
      </c>
      <c r="L159" s="2">
        <f t="shared" si="14"/>
        <v>-122.11</v>
      </c>
      <c r="M159" s="15">
        <f t="shared" si="15"/>
        <v>0.39296999999999999</v>
      </c>
    </row>
    <row r="160" spans="1:13" x14ac:dyDescent="0.25">
      <c r="A160" s="1"/>
      <c r="B160" s="1"/>
      <c r="C160" s="1"/>
      <c r="D160" s="1"/>
      <c r="E160" s="1"/>
      <c r="F160" s="1"/>
      <c r="G160" s="1" t="s">
        <v>257</v>
      </c>
      <c r="H160" s="1"/>
      <c r="I160" s="1"/>
      <c r="J160" s="2">
        <v>0</v>
      </c>
      <c r="K160" s="2">
        <v>125</v>
      </c>
      <c r="L160" s="2">
        <f t="shared" si="14"/>
        <v>-125</v>
      </c>
      <c r="M160" s="15">
        <f t="shared" si="15"/>
        <v>0</v>
      </c>
    </row>
    <row r="161" spans="1:13" x14ac:dyDescent="0.25">
      <c r="A161" s="1"/>
      <c r="B161" s="1"/>
      <c r="C161" s="1"/>
      <c r="D161" s="1"/>
      <c r="E161" s="1"/>
      <c r="F161" s="1"/>
      <c r="G161" s="1" t="s">
        <v>258</v>
      </c>
      <c r="H161" s="1"/>
      <c r="I161" s="1"/>
      <c r="J161" s="2">
        <v>0</v>
      </c>
      <c r="K161" s="2">
        <v>166.67</v>
      </c>
      <c r="L161" s="2">
        <f t="shared" si="14"/>
        <v>-166.67</v>
      </c>
      <c r="M161" s="15">
        <f t="shared" si="15"/>
        <v>0</v>
      </c>
    </row>
    <row r="162" spans="1:13" x14ac:dyDescent="0.25">
      <c r="A162" s="1"/>
      <c r="B162" s="1"/>
      <c r="C162" s="1"/>
      <c r="D162" s="1"/>
      <c r="E162" s="1"/>
      <c r="F162" s="1"/>
      <c r="G162" s="1" t="s">
        <v>259</v>
      </c>
      <c r="H162" s="1"/>
      <c r="I162" s="1"/>
      <c r="J162" s="2">
        <v>0</v>
      </c>
      <c r="K162" s="2">
        <v>0</v>
      </c>
      <c r="L162" s="2">
        <f t="shared" si="14"/>
        <v>0</v>
      </c>
      <c r="M162" s="15">
        <f t="shared" si="15"/>
        <v>0</v>
      </c>
    </row>
    <row r="163" spans="1:13" x14ac:dyDescent="0.25">
      <c r="A163" s="1"/>
      <c r="B163" s="1"/>
      <c r="C163" s="1"/>
      <c r="D163" s="1"/>
      <c r="E163" s="1"/>
      <c r="F163" s="1"/>
      <c r="G163" s="1" t="s">
        <v>260</v>
      </c>
      <c r="H163" s="1"/>
      <c r="I163" s="1"/>
      <c r="J163" s="2">
        <v>371.82</v>
      </c>
      <c r="K163" s="2">
        <v>3000</v>
      </c>
      <c r="L163" s="2">
        <f t="shared" si="14"/>
        <v>-2628.18</v>
      </c>
      <c r="M163" s="15">
        <f t="shared" si="15"/>
        <v>0.12393999999999999</v>
      </c>
    </row>
    <row r="164" spans="1:13" x14ac:dyDescent="0.25">
      <c r="A164" s="1"/>
      <c r="B164" s="1"/>
      <c r="C164" s="1"/>
      <c r="D164" s="1"/>
      <c r="E164" s="1"/>
      <c r="F164" s="1"/>
      <c r="G164" s="1" t="s">
        <v>261</v>
      </c>
      <c r="H164" s="1"/>
      <c r="I164" s="1"/>
      <c r="J164" s="2">
        <v>0</v>
      </c>
      <c r="K164" s="2">
        <v>0</v>
      </c>
      <c r="L164" s="2">
        <f t="shared" si="14"/>
        <v>0</v>
      </c>
      <c r="M164" s="15">
        <f t="shared" si="15"/>
        <v>0</v>
      </c>
    </row>
    <row r="165" spans="1:13" x14ac:dyDescent="0.25">
      <c r="A165" s="1"/>
      <c r="B165" s="1"/>
      <c r="C165" s="1"/>
      <c r="D165" s="1"/>
      <c r="E165" s="1"/>
      <c r="F165" s="1"/>
      <c r="G165" s="1" t="s">
        <v>262</v>
      </c>
      <c r="H165" s="1"/>
      <c r="I165" s="1"/>
      <c r="J165" s="2">
        <v>2128</v>
      </c>
      <c r="K165" s="2">
        <v>200</v>
      </c>
      <c r="L165" s="2">
        <f t="shared" si="14"/>
        <v>1928</v>
      </c>
      <c r="M165" s="15">
        <f t="shared" si="15"/>
        <v>10.64</v>
      </c>
    </row>
    <row r="166" spans="1:13" ht="15.75" thickBot="1" x14ac:dyDescent="0.3">
      <c r="A166" s="1"/>
      <c r="B166" s="1"/>
      <c r="C166" s="1"/>
      <c r="D166" s="1"/>
      <c r="E166" s="1"/>
      <c r="F166" s="1"/>
      <c r="G166" s="1" t="s">
        <v>263</v>
      </c>
      <c r="H166" s="1"/>
      <c r="I166" s="1"/>
      <c r="J166" s="4">
        <v>0</v>
      </c>
      <c r="K166" s="4">
        <v>0</v>
      </c>
      <c r="L166" s="4">
        <f t="shared" si="14"/>
        <v>0</v>
      </c>
      <c r="M166" s="18">
        <f t="shared" si="15"/>
        <v>0</v>
      </c>
    </row>
    <row r="167" spans="1:13" x14ac:dyDescent="0.25">
      <c r="A167" s="1"/>
      <c r="B167" s="1"/>
      <c r="C167" s="1"/>
      <c r="D167" s="1"/>
      <c r="E167" s="1"/>
      <c r="F167" s="1" t="s">
        <v>264</v>
      </c>
      <c r="G167" s="1"/>
      <c r="H167" s="1"/>
      <c r="I167" s="1"/>
      <c r="J167" s="2">
        <f>ROUND(SUM(J155:J166),5)</f>
        <v>2578.87</v>
      </c>
      <c r="K167" s="2">
        <f>ROUND(SUM(K155:K166),5)</f>
        <v>7960.41</v>
      </c>
      <c r="L167" s="2">
        <f t="shared" si="14"/>
        <v>-5381.54</v>
      </c>
      <c r="M167" s="15">
        <f t="shared" si="15"/>
        <v>0.32396000000000003</v>
      </c>
    </row>
    <row r="168" spans="1:13" x14ac:dyDescent="0.25">
      <c r="A168" s="1"/>
      <c r="B168" s="1"/>
      <c r="C168" s="1"/>
      <c r="D168" s="1"/>
      <c r="E168" s="1"/>
      <c r="F168" s="1" t="s">
        <v>265</v>
      </c>
      <c r="G168" s="1"/>
      <c r="H168" s="1"/>
      <c r="I168" s="1"/>
      <c r="J168" s="2"/>
      <c r="K168" s="2"/>
      <c r="L168" s="2"/>
      <c r="M168" s="15"/>
    </row>
    <row r="169" spans="1:13" x14ac:dyDescent="0.25">
      <c r="A169" s="1"/>
      <c r="B169" s="1"/>
      <c r="C169" s="1"/>
      <c r="D169" s="1"/>
      <c r="E169" s="1"/>
      <c r="F169" s="1"/>
      <c r="G169" s="1" t="s">
        <v>266</v>
      </c>
      <c r="H169" s="1"/>
      <c r="I169" s="1"/>
      <c r="J169" s="2">
        <v>0</v>
      </c>
      <c r="K169" s="2">
        <v>0</v>
      </c>
      <c r="L169" s="2">
        <f t="shared" ref="L169:L191" si="16">ROUND((J169-K169),5)</f>
        <v>0</v>
      </c>
      <c r="M169" s="15">
        <f t="shared" ref="M169:M191" si="17">ROUND(IF(K169=0, IF(J169=0, 0, 1), J169/K169),5)</f>
        <v>0</v>
      </c>
    </row>
    <row r="170" spans="1:13" x14ac:dyDescent="0.25">
      <c r="A170" s="1"/>
      <c r="B170" s="1"/>
      <c r="C170" s="1"/>
      <c r="D170" s="1"/>
      <c r="E170" s="1"/>
      <c r="F170" s="1"/>
      <c r="G170" s="1" t="s">
        <v>267</v>
      </c>
      <c r="H170" s="1"/>
      <c r="I170" s="1"/>
      <c r="J170" s="2">
        <v>0</v>
      </c>
      <c r="K170" s="2">
        <v>0</v>
      </c>
      <c r="L170" s="2">
        <f t="shared" si="16"/>
        <v>0</v>
      </c>
      <c r="M170" s="15">
        <f t="shared" si="17"/>
        <v>0</v>
      </c>
    </row>
    <row r="171" spans="1:13" x14ac:dyDescent="0.25">
      <c r="A171" s="1"/>
      <c r="B171" s="1"/>
      <c r="C171" s="1"/>
      <c r="D171" s="1"/>
      <c r="E171" s="1"/>
      <c r="F171" s="1"/>
      <c r="G171" s="1" t="s">
        <v>268</v>
      </c>
      <c r="H171" s="1"/>
      <c r="I171" s="1"/>
      <c r="J171" s="2">
        <v>0</v>
      </c>
      <c r="K171" s="2">
        <v>0</v>
      </c>
      <c r="L171" s="2">
        <f t="shared" si="16"/>
        <v>0</v>
      </c>
      <c r="M171" s="15">
        <f t="shared" si="17"/>
        <v>0</v>
      </c>
    </row>
    <row r="172" spans="1:13" x14ac:dyDescent="0.25">
      <c r="A172" s="1"/>
      <c r="B172" s="1"/>
      <c r="C172" s="1"/>
      <c r="D172" s="1"/>
      <c r="E172" s="1"/>
      <c r="F172" s="1"/>
      <c r="G172" s="1" t="s">
        <v>269</v>
      </c>
      <c r="H172" s="1"/>
      <c r="I172" s="1"/>
      <c r="J172" s="2">
        <v>0</v>
      </c>
      <c r="K172" s="2">
        <v>0</v>
      </c>
      <c r="L172" s="2">
        <f t="shared" si="16"/>
        <v>0</v>
      </c>
      <c r="M172" s="15">
        <f t="shared" si="17"/>
        <v>0</v>
      </c>
    </row>
    <row r="173" spans="1:13" x14ac:dyDescent="0.25">
      <c r="A173" s="1"/>
      <c r="B173" s="1"/>
      <c r="C173" s="1"/>
      <c r="D173" s="1"/>
      <c r="E173" s="1"/>
      <c r="F173" s="1"/>
      <c r="G173" s="1" t="s">
        <v>270</v>
      </c>
      <c r="H173" s="1"/>
      <c r="I173" s="1"/>
      <c r="J173" s="2">
        <v>0</v>
      </c>
      <c r="K173" s="2">
        <v>0</v>
      </c>
      <c r="L173" s="2">
        <f t="shared" si="16"/>
        <v>0</v>
      </c>
      <c r="M173" s="15">
        <f t="shared" si="17"/>
        <v>0</v>
      </c>
    </row>
    <row r="174" spans="1:13" x14ac:dyDescent="0.25">
      <c r="A174" s="1"/>
      <c r="B174" s="1"/>
      <c r="C174" s="1"/>
      <c r="D174" s="1"/>
      <c r="E174" s="1"/>
      <c r="F174" s="1"/>
      <c r="G174" s="1" t="s">
        <v>271</v>
      </c>
      <c r="H174" s="1"/>
      <c r="I174" s="1"/>
      <c r="J174" s="2">
        <v>0</v>
      </c>
      <c r="K174" s="2">
        <v>0</v>
      </c>
      <c r="L174" s="2">
        <f t="shared" si="16"/>
        <v>0</v>
      </c>
      <c r="M174" s="15">
        <f t="shared" si="17"/>
        <v>0</v>
      </c>
    </row>
    <row r="175" spans="1:13" x14ac:dyDescent="0.25">
      <c r="A175" s="1"/>
      <c r="B175" s="1"/>
      <c r="C175" s="1"/>
      <c r="D175" s="1"/>
      <c r="E175" s="1"/>
      <c r="F175" s="1"/>
      <c r="G175" s="1" t="s">
        <v>272</v>
      </c>
      <c r="H175" s="1"/>
      <c r="I175" s="1"/>
      <c r="J175" s="2">
        <v>0</v>
      </c>
      <c r="K175" s="2">
        <v>0</v>
      </c>
      <c r="L175" s="2">
        <f t="shared" si="16"/>
        <v>0</v>
      </c>
      <c r="M175" s="15">
        <f t="shared" si="17"/>
        <v>0</v>
      </c>
    </row>
    <row r="176" spans="1:13" x14ac:dyDescent="0.25">
      <c r="A176" s="1"/>
      <c r="B176" s="1"/>
      <c r="C176" s="1"/>
      <c r="D176" s="1"/>
      <c r="E176" s="1"/>
      <c r="F176" s="1"/>
      <c r="G176" s="1" t="s">
        <v>273</v>
      </c>
      <c r="H176" s="1"/>
      <c r="I176" s="1"/>
      <c r="J176" s="2">
        <v>0</v>
      </c>
      <c r="K176" s="2">
        <v>0</v>
      </c>
      <c r="L176" s="2">
        <f t="shared" si="16"/>
        <v>0</v>
      </c>
      <c r="M176" s="15">
        <f t="shared" si="17"/>
        <v>0</v>
      </c>
    </row>
    <row r="177" spans="1:13" x14ac:dyDescent="0.25">
      <c r="A177" s="1"/>
      <c r="B177" s="1"/>
      <c r="C177" s="1"/>
      <c r="D177" s="1"/>
      <c r="E177" s="1"/>
      <c r="F177" s="1"/>
      <c r="G177" s="1" t="s">
        <v>274</v>
      </c>
      <c r="H177" s="1"/>
      <c r="I177" s="1"/>
      <c r="J177" s="2">
        <v>469.58</v>
      </c>
      <c r="K177" s="2">
        <v>0</v>
      </c>
      <c r="L177" s="2">
        <f t="shared" si="16"/>
        <v>469.58</v>
      </c>
      <c r="M177" s="15">
        <f t="shared" si="17"/>
        <v>1</v>
      </c>
    </row>
    <row r="178" spans="1:13" x14ac:dyDescent="0.25">
      <c r="A178" s="1"/>
      <c r="B178" s="1"/>
      <c r="C178" s="1"/>
      <c r="D178" s="1"/>
      <c r="E178" s="1"/>
      <c r="F178" s="1"/>
      <c r="G178" s="1" t="s">
        <v>275</v>
      </c>
      <c r="H178" s="1"/>
      <c r="I178" s="1"/>
      <c r="J178" s="2">
        <v>0</v>
      </c>
      <c r="K178" s="2">
        <v>0</v>
      </c>
      <c r="L178" s="2">
        <f t="shared" si="16"/>
        <v>0</v>
      </c>
      <c r="M178" s="15">
        <f t="shared" si="17"/>
        <v>0</v>
      </c>
    </row>
    <row r="179" spans="1:13" x14ac:dyDescent="0.25">
      <c r="A179" s="1"/>
      <c r="B179" s="1"/>
      <c r="C179" s="1"/>
      <c r="D179" s="1"/>
      <c r="E179" s="1"/>
      <c r="F179" s="1"/>
      <c r="G179" s="1" t="s">
        <v>276</v>
      </c>
      <c r="H179" s="1"/>
      <c r="I179" s="1"/>
      <c r="J179" s="2">
        <v>0</v>
      </c>
      <c r="K179" s="2">
        <v>0</v>
      </c>
      <c r="L179" s="2">
        <f t="shared" si="16"/>
        <v>0</v>
      </c>
      <c r="M179" s="15">
        <f t="shared" si="17"/>
        <v>0</v>
      </c>
    </row>
    <row r="180" spans="1:13" x14ac:dyDescent="0.25">
      <c r="A180" s="1"/>
      <c r="B180" s="1"/>
      <c r="C180" s="1"/>
      <c r="D180" s="1"/>
      <c r="E180" s="1"/>
      <c r="F180" s="1"/>
      <c r="G180" s="1" t="s">
        <v>277</v>
      </c>
      <c r="H180" s="1"/>
      <c r="I180" s="1"/>
      <c r="J180" s="2">
        <v>243.94</v>
      </c>
      <c r="K180" s="2">
        <v>0</v>
      </c>
      <c r="L180" s="2">
        <f t="shared" si="16"/>
        <v>243.94</v>
      </c>
      <c r="M180" s="15">
        <f t="shared" si="17"/>
        <v>1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278</v>
      </c>
      <c r="H181" s="1"/>
      <c r="I181" s="1"/>
      <c r="J181" s="2">
        <v>64.34</v>
      </c>
      <c r="K181" s="2">
        <v>0</v>
      </c>
      <c r="L181" s="2">
        <f t="shared" si="16"/>
        <v>64.34</v>
      </c>
      <c r="M181" s="15">
        <f t="shared" si="17"/>
        <v>1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279</v>
      </c>
      <c r="H182" s="1"/>
      <c r="I182" s="1"/>
      <c r="J182" s="2">
        <v>0</v>
      </c>
      <c r="K182" s="2">
        <v>0</v>
      </c>
      <c r="L182" s="2">
        <f t="shared" si="16"/>
        <v>0</v>
      </c>
      <c r="M182" s="15">
        <f t="shared" si="17"/>
        <v>0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280</v>
      </c>
      <c r="H183" s="1"/>
      <c r="I183" s="1"/>
      <c r="J183" s="2">
        <v>0</v>
      </c>
      <c r="K183" s="2">
        <v>0</v>
      </c>
      <c r="L183" s="2">
        <f t="shared" si="16"/>
        <v>0</v>
      </c>
      <c r="M183" s="15">
        <f t="shared" si="17"/>
        <v>0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281</v>
      </c>
      <c r="H184" s="1"/>
      <c r="I184" s="1"/>
      <c r="J184" s="2">
        <v>0</v>
      </c>
      <c r="K184" s="2">
        <v>0</v>
      </c>
      <c r="L184" s="2">
        <f t="shared" si="16"/>
        <v>0</v>
      </c>
      <c r="M184" s="15">
        <f t="shared" si="17"/>
        <v>0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282</v>
      </c>
      <c r="H185" s="1"/>
      <c r="I185" s="1"/>
      <c r="J185" s="2">
        <v>450</v>
      </c>
      <c r="K185" s="2">
        <v>0</v>
      </c>
      <c r="L185" s="2">
        <f t="shared" si="16"/>
        <v>450</v>
      </c>
      <c r="M185" s="15">
        <f t="shared" si="17"/>
        <v>1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283</v>
      </c>
      <c r="H186" s="1"/>
      <c r="I186" s="1"/>
      <c r="J186" s="2">
        <v>0</v>
      </c>
      <c r="K186" s="2">
        <v>0</v>
      </c>
      <c r="L186" s="2">
        <f t="shared" si="16"/>
        <v>0</v>
      </c>
      <c r="M186" s="15">
        <f t="shared" si="17"/>
        <v>0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284</v>
      </c>
      <c r="H187" s="1"/>
      <c r="I187" s="1"/>
      <c r="J187" s="2">
        <v>450</v>
      </c>
      <c r="K187" s="2">
        <v>0</v>
      </c>
      <c r="L187" s="2">
        <f t="shared" si="16"/>
        <v>450</v>
      </c>
      <c r="M187" s="15">
        <f t="shared" si="17"/>
        <v>1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285</v>
      </c>
      <c r="H188" s="1"/>
      <c r="I188" s="1"/>
      <c r="J188" s="2">
        <v>0</v>
      </c>
      <c r="K188" s="2">
        <v>0</v>
      </c>
      <c r="L188" s="2">
        <f t="shared" si="16"/>
        <v>0</v>
      </c>
      <c r="M188" s="15">
        <f t="shared" si="17"/>
        <v>0</v>
      </c>
    </row>
    <row r="189" spans="1:13" ht="15.75" thickBot="1" x14ac:dyDescent="0.3">
      <c r="A189" s="1"/>
      <c r="B189" s="1"/>
      <c r="C189" s="1"/>
      <c r="D189" s="1"/>
      <c r="E189" s="1"/>
      <c r="F189" s="1"/>
      <c r="G189" s="1" t="s">
        <v>286</v>
      </c>
      <c r="H189" s="1"/>
      <c r="I189" s="1"/>
      <c r="J189" s="2">
        <v>0</v>
      </c>
      <c r="K189" s="2">
        <v>1437.37</v>
      </c>
      <c r="L189" s="2">
        <f t="shared" si="16"/>
        <v>-1437.37</v>
      </c>
      <c r="M189" s="15">
        <f t="shared" si="17"/>
        <v>0</v>
      </c>
    </row>
    <row r="190" spans="1:13" ht="15.75" thickBot="1" x14ac:dyDescent="0.3">
      <c r="A190" s="1"/>
      <c r="B190" s="1"/>
      <c r="C190" s="1"/>
      <c r="D190" s="1"/>
      <c r="E190" s="1"/>
      <c r="F190" s="1" t="s">
        <v>287</v>
      </c>
      <c r="G190" s="1"/>
      <c r="H190" s="1"/>
      <c r="I190" s="1"/>
      <c r="J190" s="3">
        <f>ROUND(SUM(J168:J189),5)</f>
        <v>1677.86</v>
      </c>
      <c r="K190" s="3">
        <f>ROUND(SUM(K168:K189),5)</f>
        <v>1437.37</v>
      </c>
      <c r="L190" s="3">
        <f t="shared" si="16"/>
        <v>240.49</v>
      </c>
      <c r="M190" s="17">
        <f t="shared" si="17"/>
        <v>1.1673100000000001</v>
      </c>
    </row>
    <row r="191" spans="1:13" x14ac:dyDescent="0.25">
      <c r="A191" s="1"/>
      <c r="B191" s="1"/>
      <c r="C191" s="1"/>
      <c r="D191" s="1"/>
      <c r="E191" s="1" t="s">
        <v>288</v>
      </c>
      <c r="F191" s="1"/>
      <c r="G191" s="1"/>
      <c r="H191" s="1"/>
      <c r="I191" s="1"/>
      <c r="J191" s="2">
        <f>ROUND(SUM(J151:J154)+J167+J190,5)</f>
        <v>5145.07</v>
      </c>
      <c r="K191" s="2">
        <f>ROUND(SUM(K151:K154)+K167+K190,5)</f>
        <v>10611.68</v>
      </c>
      <c r="L191" s="2">
        <f t="shared" si="16"/>
        <v>-5466.61</v>
      </c>
      <c r="M191" s="15">
        <f t="shared" si="17"/>
        <v>0.48485</v>
      </c>
    </row>
    <row r="192" spans="1:13" x14ac:dyDescent="0.25">
      <c r="A192" s="1"/>
      <c r="B192" s="1"/>
      <c r="C192" s="1"/>
      <c r="D192" s="1"/>
      <c r="E192" s="1" t="s">
        <v>289</v>
      </c>
      <c r="F192" s="1"/>
      <c r="G192" s="1"/>
      <c r="H192" s="1"/>
      <c r="I192" s="1"/>
      <c r="J192" s="2"/>
      <c r="K192" s="2"/>
      <c r="L192" s="2"/>
      <c r="M192" s="15"/>
    </row>
    <row r="193" spans="1:13" x14ac:dyDescent="0.25">
      <c r="A193" s="1"/>
      <c r="B193" s="1"/>
      <c r="C193" s="1"/>
      <c r="D193" s="1"/>
      <c r="E193" s="1"/>
      <c r="F193" s="1" t="s">
        <v>290</v>
      </c>
      <c r="G193" s="1"/>
      <c r="H193" s="1"/>
      <c r="I193" s="1"/>
      <c r="J193" s="2">
        <v>141.12</v>
      </c>
      <c r="K193" s="2">
        <v>162.5</v>
      </c>
      <c r="L193" s="2">
        <f>ROUND((J193-K193),5)</f>
        <v>-21.38</v>
      </c>
      <c r="M193" s="15">
        <f>ROUND(IF(K193=0, IF(J193=0, 0, 1), J193/K193),5)</f>
        <v>0.86843000000000004</v>
      </c>
    </row>
    <row r="194" spans="1:13" x14ac:dyDescent="0.25">
      <c r="A194" s="1"/>
      <c r="B194" s="1"/>
      <c r="C194" s="1"/>
      <c r="D194" s="1"/>
      <c r="E194" s="1"/>
      <c r="F194" s="1" t="s">
        <v>291</v>
      </c>
      <c r="G194" s="1"/>
      <c r="H194" s="1"/>
      <c r="I194" s="1"/>
      <c r="J194" s="2">
        <v>0</v>
      </c>
      <c r="K194" s="2">
        <v>312.5</v>
      </c>
      <c r="L194" s="2">
        <f>ROUND((J194-K194),5)</f>
        <v>-312.5</v>
      </c>
      <c r="M194" s="15">
        <f>ROUND(IF(K194=0, IF(J194=0, 0, 1), J194/K194),5)</f>
        <v>0</v>
      </c>
    </row>
    <row r="195" spans="1:13" ht="15.75" thickBot="1" x14ac:dyDescent="0.3">
      <c r="A195" s="1"/>
      <c r="B195" s="1"/>
      <c r="C195" s="1"/>
      <c r="D195" s="1"/>
      <c r="E195" s="1"/>
      <c r="F195" s="1" t="s">
        <v>292</v>
      </c>
      <c r="G195" s="1"/>
      <c r="H195" s="1"/>
      <c r="I195" s="1"/>
      <c r="J195" s="4">
        <v>0</v>
      </c>
      <c r="K195" s="4">
        <v>0</v>
      </c>
      <c r="L195" s="4">
        <f>ROUND((J195-K195),5)</f>
        <v>0</v>
      </c>
      <c r="M195" s="18">
        <f>ROUND(IF(K195=0, IF(J195=0, 0, 1), J195/K195),5)</f>
        <v>0</v>
      </c>
    </row>
    <row r="196" spans="1:13" x14ac:dyDescent="0.25">
      <c r="A196" s="1"/>
      <c r="B196" s="1"/>
      <c r="C196" s="1"/>
      <c r="D196" s="1"/>
      <c r="E196" s="1" t="s">
        <v>293</v>
      </c>
      <c r="F196" s="1"/>
      <c r="G196" s="1"/>
      <c r="H196" s="1"/>
      <c r="I196" s="1"/>
      <c r="J196" s="2">
        <f>ROUND(SUM(J192:J195),5)</f>
        <v>141.12</v>
      </c>
      <c r="K196" s="2">
        <f>ROUND(SUM(K192:K195),5)</f>
        <v>475</v>
      </c>
      <c r="L196" s="2">
        <f>ROUND((J196-K196),5)</f>
        <v>-333.88</v>
      </c>
      <c r="M196" s="15">
        <f>ROUND(IF(K196=0, IF(J196=0, 0, 1), J196/K196),5)</f>
        <v>0.29709000000000002</v>
      </c>
    </row>
    <row r="197" spans="1:13" x14ac:dyDescent="0.25">
      <c r="A197" s="1"/>
      <c r="B197" s="1"/>
      <c r="C197" s="1"/>
      <c r="D197" s="1"/>
      <c r="E197" s="1" t="s">
        <v>294</v>
      </c>
      <c r="F197" s="1"/>
      <c r="G197" s="1"/>
      <c r="H197" s="1"/>
      <c r="I197" s="1"/>
      <c r="J197" s="2"/>
      <c r="K197" s="2"/>
      <c r="L197" s="2"/>
      <c r="M197" s="15"/>
    </row>
    <row r="198" spans="1:13" x14ac:dyDescent="0.25">
      <c r="A198" s="1"/>
      <c r="B198" s="1"/>
      <c r="C198" s="1"/>
      <c r="D198" s="1"/>
      <c r="E198" s="1"/>
      <c r="F198" s="1" t="s">
        <v>295</v>
      </c>
      <c r="G198" s="1"/>
      <c r="H198" s="1"/>
      <c r="I198" s="1"/>
      <c r="J198" s="2">
        <v>0</v>
      </c>
      <c r="K198" s="2">
        <v>0</v>
      </c>
      <c r="L198" s="2">
        <f>ROUND((J198-K198),5)</f>
        <v>0</v>
      </c>
      <c r="M198" s="15">
        <f>ROUND(IF(K198=0, IF(J198=0, 0, 1), J198/K198),5)</f>
        <v>0</v>
      </c>
    </row>
    <row r="199" spans="1:13" x14ac:dyDescent="0.25">
      <c r="A199" s="1"/>
      <c r="B199" s="1"/>
      <c r="C199" s="1"/>
      <c r="D199" s="1"/>
      <c r="E199" s="1"/>
      <c r="F199" s="1" t="s">
        <v>296</v>
      </c>
      <c r="G199" s="1"/>
      <c r="H199" s="1"/>
      <c r="I199" s="1"/>
      <c r="J199" s="2"/>
      <c r="K199" s="2"/>
      <c r="L199" s="2"/>
      <c r="M199" s="15"/>
    </row>
    <row r="200" spans="1:13" x14ac:dyDescent="0.25">
      <c r="A200" s="1"/>
      <c r="B200" s="1"/>
      <c r="C200" s="1"/>
      <c r="D200" s="1"/>
      <c r="E200" s="1"/>
      <c r="F200" s="1"/>
      <c r="G200" s="1" t="s">
        <v>297</v>
      </c>
      <c r="H200" s="1"/>
      <c r="I200" s="1"/>
      <c r="J200" s="2">
        <v>310</v>
      </c>
      <c r="K200" s="2">
        <v>3.16</v>
      </c>
      <c r="L200" s="2">
        <f t="shared" ref="L200:L205" si="18">ROUND((J200-K200),5)</f>
        <v>306.83999999999997</v>
      </c>
      <c r="M200" s="15">
        <f t="shared" ref="M200:M205" si="19">ROUND(IF(K200=0, IF(J200=0, 0, 1), J200/K200),5)</f>
        <v>98.10127</v>
      </c>
    </row>
    <row r="201" spans="1:13" x14ac:dyDescent="0.25">
      <c r="A201" s="1"/>
      <c r="B201" s="1"/>
      <c r="C201" s="1"/>
      <c r="D201" s="1"/>
      <c r="E201" s="1"/>
      <c r="F201" s="1"/>
      <c r="G201" s="1" t="s">
        <v>298</v>
      </c>
      <c r="H201" s="1"/>
      <c r="I201" s="1"/>
      <c r="J201" s="2">
        <v>0</v>
      </c>
      <c r="K201" s="2">
        <v>0</v>
      </c>
      <c r="L201" s="2">
        <f t="shared" si="18"/>
        <v>0</v>
      </c>
      <c r="M201" s="15">
        <f t="shared" si="19"/>
        <v>0</v>
      </c>
    </row>
    <row r="202" spans="1:13" x14ac:dyDescent="0.25">
      <c r="A202" s="1"/>
      <c r="B202" s="1"/>
      <c r="C202" s="1"/>
      <c r="D202" s="1"/>
      <c r="E202" s="1"/>
      <c r="F202" s="1"/>
      <c r="G202" s="1" t="s">
        <v>299</v>
      </c>
      <c r="H202" s="1"/>
      <c r="I202" s="1"/>
      <c r="J202" s="2">
        <v>0</v>
      </c>
      <c r="K202" s="2">
        <v>0</v>
      </c>
      <c r="L202" s="2">
        <f t="shared" si="18"/>
        <v>0</v>
      </c>
      <c r="M202" s="15">
        <f t="shared" si="19"/>
        <v>0</v>
      </c>
    </row>
    <row r="203" spans="1:13" ht="15.75" thickBot="1" x14ac:dyDescent="0.3">
      <c r="A203" s="1"/>
      <c r="B203" s="1"/>
      <c r="C203" s="1"/>
      <c r="D203" s="1"/>
      <c r="E203" s="1"/>
      <c r="F203" s="1"/>
      <c r="G203" s="1" t="s">
        <v>300</v>
      </c>
      <c r="H203" s="1"/>
      <c r="I203" s="1"/>
      <c r="J203" s="4">
        <v>254.51</v>
      </c>
      <c r="K203" s="4">
        <v>1100.32</v>
      </c>
      <c r="L203" s="4">
        <f t="shared" si="18"/>
        <v>-845.81</v>
      </c>
      <c r="M203" s="18">
        <f t="shared" si="19"/>
        <v>0.23130999999999999</v>
      </c>
    </row>
    <row r="204" spans="1:13" x14ac:dyDescent="0.25">
      <c r="A204" s="1"/>
      <c r="B204" s="1"/>
      <c r="C204" s="1"/>
      <c r="D204" s="1"/>
      <c r="E204" s="1"/>
      <c r="F204" s="1" t="s">
        <v>301</v>
      </c>
      <c r="G204" s="1"/>
      <c r="H204" s="1"/>
      <c r="I204" s="1"/>
      <c r="J204" s="2">
        <f>ROUND(SUM(J199:J203),5)</f>
        <v>564.51</v>
      </c>
      <c r="K204" s="2">
        <f>ROUND(SUM(K199:K203),5)</f>
        <v>1103.48</v>
      </c>
      <c r="L204" s="2">
        <f t="shared" si="18"/>
        <v>-538.97</v>
      </c>
      <c r="M204" s="15">
        <f t="shared" si="19"/>
        <v>0.51156999999999997</v>
      </c>
    </row>
    <row r="205" spans="1:13" x14ac:dyDescent="0.25">
      <c r="A205" s="1"/>
      <c r="B205" s="1"/>
      <c r="C205" s="1"/>
      <c r="D205" s="1"/>
      <c r="E205" s="1"/>
      <c r="F205" s="1" t="s">
        <v>302</v>
      </c>
      <c r="G205" s="1"/>
      <c r="H205" s="1"/>
      <c r="I205" s="1"/>
      <c r="J205" s="2">
        <v>0</v>
      </c>
      <c r="K205" s="2">
        <v>0</v>
      </c>
      <c r="L205" s="2">
        <f t="shared" si="18"/>
        <v>0</v>
      </c>
      <c r="M205" s="15">
        <f t="shared" si="19"/>
        <v>0</v>
      </c>
    </row>
    <row r="206" spans="1:13" x14ac:dyDescent="0.25">
      <c r="A206" s="1"/>
      <c r="B206" s="1"/>
      <c r="C206" s="1"/>
      <c r="D206" s="1"/>
      <c r="E206" s="1"/>
      <c r="F206" s="1" t="s">
        <v>303</v>
      </c>
      <c r="G206" s="1"/>
      <c r="H206" s="1"/>
      <c r="I206" s="1"/>
      <c r="J206" s="2"/>
      <c r="K206" s="2"/>
      <c r="L206" s="2"/>
      <c r="M206" s="15"/>
    </row>
    <row r="207" spans="1:13" x14ac:dyDescent="0.25">
      <c r="A207" s="1"/>
      <c r="B207" s="1"/>
      <c r="C207" s="1"/>
      <c r="D207" s="1"/>
      <c r="E207" s="1"/>
      <c r="F207" s="1"/>
      <c r="G207" s="1" t="s">
        <v>304</v>
      </c>
      <c r="H207" s="1"/>
      <c r="I207" s="1"/>
      <c r="J207" s="2">
        <v>0</v>
      </c>
      <c r="K207" s="2">
        <v>102.61</v>
      </c>
      <c r="L207" s="2">
        <f>ROUND((J207-K207),5)</f>
        <v>-102.61</v>
      </c>
      <c r="M207" s="15">
        <f>ROUND(IF(K207=0, IF(J207=0, 0, 1), J207/K207),5)</f>
        <v>0</v>
      </c>
    </row>
    <row r="208" spans="1:13" x14ac:dyDescent="0.25">
      <c r="A208" s="1"/>
      <c r="B208" s="1"/>
      <c r="C208" s="1"/>
      <c r="D208" s="1"/>
      <c r="E208" s="1"/>
      <c r="F208" s="1"/>
      <c r="G208" s="1" t="s">
        <v>305</v>
      </c>
      <c r="H208" s="1"/>
      <c r="I208" s="1"/>
      <c r="J208" s="2">
        <v>0</v>
      </c>
      <c r="K208" s="2">
        <v>0</v>
      </c>
      <c r="L208" s="2">
        <f>ROUND((J208-K208),5)</f>
        <v>0</v>
      </c>
      <c r="M208" s="15">
        <f>ROUND(IF(K208=0, IF(J208=0, 0, 1), J208/K208),5)</f>
        <v>0</v>
      </c>
    </row>
    <row r="209" spans="1:13" ht="15.75" thickBot="1" x14ac:dyDescent="0.3">
      <c r="A209" s="1"/>
      <c r="B209" s="1"/>
      <c r="C209" s="1"/>
      <c r="D209" s="1"/>
      <c r="E209" s="1"/>
      <c r="F209" s="1"/>
      <c r="G209" s="1" t="s">
        <v>306</v>
      </c>
      <c r="H209" s="1"/>
      <c r="I209" s="1"/>
      <c r="J209" s="2">
        <v>0</v>
      </c>
      <c r="K209" s="2">
        <v>0</v>
      </c>
      <c r="L209" s="2">
        <f>ROUND((J209-K209),5)</f>
        <v>0</v>
      </c>
      <c r="M209" s="15">
        <f>ROUND(IF(K209=0, IF(J209=0, 0, 1), J209/K209),5)</f>
        <v>0</v>
      </c>
    </row>
    <row r="210" spans="1:13" ht="15.75" thickBot="1" x14ac:dyDescent="0.3">
      <c r="A210" s="1"/>
      <c r="B210" s="1"/>
      <c r="C210" s="1"/>
      <c r="D210" s="1"/>
      <c r="E210" s="1"/>
      <c r="F210" s="1" t="s">
        <v>307</v>
      </c>
      <c r="G210" s="1"/>
      <c r="H210" s="1"/>
      <c r="I210" s="1"/>
      <c r="J210" s="3">
        <f>ROUND(SUM(J206:J209),5)</f>
        <v>0</v>
      </c>
      <c r="K210" s="3">
        <f>ROUND(SUM(K206:K209),5)</f>
        <v>102.61</v>
      </c>
      <c r="L210" s="3">
        <f>ROUND((J210-K210),5)</f>
        <v>-102.61</v>
      </c>
      <c r="M210" s="17">
        <f>ROUND(IF(K210=0, IF(J210=0, 0, 1), J210/K210),5)</f>
        <v>0</v>
      </c>
    </row>
    <row r="211" spans="1:13" x14ac:dyDescent="0.25">
      <c r="A211" s="1"/>
      <c r="B211" s="1"/>
      <c r="C211" s="1"/>
      <c r="D211" s="1"/>
      <c r="E211" s="1" t="s">
        <v>308</v>
      </c>
      <c r="F211" s="1"/>
      <c r="G211" s="1"/>
      <c r="H211" s="1"/>
      <c r="I211" s="1"/>
      <c r="J211" s="2">
        <f>ROUND(SUM(J197:J198)+SUM(J204:J205)+J210,5)</f>
        <v>564.51</v>
      </c>
      <c r="K211" s="2">
        <f>ROUND(SUM(K197:K198)+SUM(K204:K205)+K210,5)</f>
        <v>1206.0899999999999</v>
      </c>
      <c r="L211" s="2">
        <f>ROUND((J211-K211),5)</f>
        <v>-641.58000000000004</v>
      </c>
      <c r="M211" s="15">
        <f>ROUND(IF(K211=0, IF(J211=0, 0, 1), J211/K211),5)</f>
        <v>0.46805000000000002</v>
      </c>
    </row>
    <row r="212" spans="1:13" x14ac:dyDescent="0.25">
      <c r="A212" s="1"/>
      <c r="B212" s="1"/>
      <c r="C212" s="1"/>
      <c r="D212" s="1"/>
      <c r="E212" s="1" t="s">
        <v>309</v>
      </c>
      <c r="F212" s="1"/>
      <c r="G212" s="1"/>
      <c r="H212" s="1"/>
      <c r="I212" s="1"/>
      <c r="J212" s="2"/>
      <c r="K212" s="2"/>
      <c r="L212" s="2"/>
      <c r="M212" s="15"/>
    </row>
    <row r="213" spans="1:13" x14ac:dyDescent="0.25">
      <c r="A213" s="1"/>
      <c r="B213" s="1"/>
      <c r="C213" s="1"/>
      <c r="D213" s="1"/>
      <c r="E213" s="1"/>
      <c r="F213" s="1" t="s">
        <v>310</v>
      </c>
      <c r="G213" s="1"/>
      <c r="H213" s="1"/>
      <c r="I213" s="1"/>
      <c r="J213" s="2">
        <v>35</v>
      </c>
      <c r="K213" s="2">
        <v>205.22</v>
      </c>
      <c r="L213" s="2">
        <f t="shared" ref="L213:L218" si="20">ROUND((J213-K213),5)</f>
        <v>-170.22</v>
      </c>
      <c r="M213" s="15">
        <f t="shared" ref="M213:M218" si="21">ROUND(IF(K213=0, IF(J213=0, 0, 1), J213/K213),5)</f>
        <v>0.17055000000000001</v>
      </c>
    </row>
    <row r="214" spans="1:13" x14ac:dyDescent="0.25">
      <c r="A214" s="1"/>
      <c r="B214" s="1"/>
      <c r="C214" s="1"/>
      <c r="D214" s="1"/>
      <c r="E214" s="1"/>
      <c r="F214" s="1" t="s">
        <v>311</v>
      </c>
      <c r="G214" s="1"/>
      <c r="H214" s="1"/>
      <c r="I214" s="1"/>
      <c r="J214" s="2">
        <v>0</v>
      </c>
      <c r="K214" s="2">
        <v>0</v>
      </c>
      <c r="L214" s="2">
        <f t="shared" si="20"/>
        <v>0</v>
      </c>
      <c r="M214" s="15">
        <f t="shared" si="21"/>
        <v>0</v>
      </c>
    </row>
    <row r="215" spans="1:13" x14ac:dyDescent="0.25">
      <c r="A215" s="1"/>
      <c r="B215" s="1"/>
      <c r="C215" s="1"/>
      <c r="D215" s="1"/>
      <c r="E215" s="1"/>
      <c r="F215" s="1" t="s">
        <v>312</v>
      </c>
      <c r="G215" s="1"/>
      <c r="H215" s="1"/>
      <c r="I215" s="1"/>
      <c r="J215" s="2">
        <v>0</v>
      </c>
      <c r="K215" s="2">
        <v>0</v>
      </c>
      <c r="L215" s="2">
        <f t="shared" si="20"/>
        <v>0</v>
      </c>
      <c r="M215" s="15">
        <f t="shared" si="21"/>
        <v>0</v>
      </c>
    </row>
    <row r="216" spans="1:13" x14ac:dyDescent="0.25">
      <c r="A216" s="1"/>
      <c r="B216" s="1"/>
      <c r="C216" s="1"/>
      <c r="D216" s="1"/>
      <c r="E216" s="1"/>
      <c r="F216" s="1" t="s">
        <v>313</v>
      </c>
      <c r="G216" s="1"/>
      <c r="H216" s="1"/>
      <c r="I216" s="1"/>
      <c r="J216" s="2">
        <v>0</v>
      </c>
      <c r="K216" s="2">
        <v>0</v>
      </c>
      <c r="L216" s="2">
        <f t="shared" si="20"/>
        <v>0</v>
      </c>
      <c r="M216" s="15">
        <f t="shared" si="21"/>
        <v>0</v>
      </c>
    </row>
    <row r="217" spans="1:13" x14ac:dyDescent="0.25">
      <c r="A217" s="1"/>
      <c r="B217" s="1"/>
      <c r="C217" s="1"/>
      <c r="D217" s="1"/>
      <c r="E217" s="1"/>
      <c r="F217" s="1" t="s">
        <v>314</v>
      </c>
      <c r="G217" s="1"/>
      <c r="H217" s="1"/>
      <c r="I217" s="1"/>
      <c r="J217" s="2">
        <v>0</v>
      </c>
      <c r="K217" s="2">
        <v>0</v>
      </c>
      <c r="L217" s="2">
        <f t="shared" si="20"/>
        <v>0</v>
      </c>
      <c r="M217" s="15">
        <f t="shared" si="21"/>
        <v>0</v>
      </c>
    </row>
    <row r="218" spans="1:13" x14ac:dyDescent="0.25">
      <c r="A218" s="1"/>
      <c r="B218" s="1"/>
      <c r="C218" s="1"/>
      <c r="D218" s="1"/>
      <c r="E218" s="1"/>
      <c r="F218" s="1" t="s">
        <v>315</v>
      </c>
      <c r="G218" s="1"/>
      <c r="H218" s="1"/>
      <c r="I218" s="1"/>
      <c r="J218" s="2">
        <v>0</v>
      </c>
      <c r="K218" s="2">
        <v>1722.93</v>
      </c>
      <c r="L218" s="2">
        <f t="shared" si="20"/>
        <v>-1722.93</v>
      </c>
      <c r="M218" s="15">
        <f t="shared" si="21"/>
        <v>0</v>
      </c>
    </row>
    <row r="219" spans="1:13" x14ac:dyDescent="0.25">
      <c r="A219" s="1"/>
      <c r="B219" s="1"/>
      <c r="C219" s="1"/>
      <c r="D219" s="1"/>
      <c r="E219" s="1"/>
      <c r="F219" s="1" t="s">
        <v>316</v>
      </c>
      <c r="G219" s="1"/>
      <c r="H219" s="1"/>
      <c r="I219" s="1"/>
      <c r="J219" s="2"/>
      <c r="K219" s="2"/>
      <c r="L219" s="2"/>
      <c r="M219" s="15"/>
    </row>
    <row r="220" spans="1:13" ht="15.75" thickBot="1" x14ac:dyDescent="0.3">
      <c r="A220" s="1"/>
      <c r="B220" s="1"/>
      <c r="C220" s="1"/>
      <c r="D220" s="1"/>
      <c r="E220" s="1"/>
      <c r="F220" s="1"/>
      <c r="G220" s="1" t="s">
        <v>317</v>
      </c>
      <c r="H220" s="1"/>
      <c r="I220" s="1"/>
      <c r="J220" s="2">
        <v>0</v>
      </c>
      <c r="K220" s="2">
        <v>0</v>
      </c>
      <c r="L220" s="2">
        <f t="shared" ref="L220:L225" si="22">ROUND((J220-K220),5)</f>
        <v>0</v>
      </c>
      <c r="M220" s="15">
        <f t="shared" ref="M220:M225" si="23">ROUND(IF(K220=0, IF(J220=0, 0, 1), J220/K220),5)</f>
        <v>0</v>
      </c>
    </row>
    <row r="221" spans="1:13" ht="15.75" thickBot="1" x14ac:dyDescent="0.3">
      <c r="A221" s="1"/>
      <c r="B221" s="1"/>
      <c r="C221" s="1"/>
      <c r="D221" s="1"/>
      <c r="E221" s="1"/>
      <c r="F221" s="1" t="s">
        <v>318</v>
      </c>
      <c r="G221" s="1"/>
      <c r="H221" s="1"/>
      <c r="I221" s="1"/>
      <c r="J221" s="3">
        <f>ROUND(SUM(J219:J220),5)</f>
        <v>0</v>
      </c>
      <c r="K221" s="3">
        <f>ROUND(SUM(K219:K220),5)</f>
        <v>0</v>
      </c>
      <c r="L221" s="3">
        <f t="shared" si="22"/>
        <v>0</v>
      </c>
      <c r="M221" s="17">
        <f t="shared" si="23"/>
        <v>0</v>
      </c>
    </row>
    <row r="222" spans="1:13" x14ac:dyDescent="0.25">
      <c r="A222" s="1"/>
      <c r="B222" s="1"/>
      <c r="C222" s="1"/>
      <c r="D222" s="1"/>
      <c r="E222" s="1" t="s">
        <v>319</v>
      </c>
      <c r="F222" s="1"/>
      <c r="G222" s="1"/>
      <c r="H222" s="1"/>
      <c r="I222" s="1"/>
      <c r="J222" s="2">
        <f>ROUND(SUM(J212:J218)+J221,5)</f>
        <v>35</v>
      </c>
      <c r="K222" s="2">
        <f>ROUND(SUM(K212:K218)+K221,5)</f>
        <v>1928.15</v>
      </c>
      <c r="L222" s="2">
        <f t="shared" si="22"/>
        <v>-1893.15</v>
      </c>
      <c r="M222" s="15">
        <f t="shared" si="23"/>
        <v>1.8149999999999999E-2</v>
      </c>
    </row>
    <row r="223" spans="1:13" ht="15.75" thickBot="1" x14ac:dyDescent="0.3">
      <c r="A223" s="1"/>
      <c r="B223" s="1"/>
      <c r="C223" s="1"/>
      <c r="D223" s="1"/>
      <c r="E223" s="1" t="s">
        <v>320</v>
      </c>
      <c r="F223" s="1"/>
      <c r="G223" s="1"/>
      <c r="H223" s="1"/>
      <c r="I223" s="1"/>
      <c r="J223" s="2">
        <v>305.98</v>
      </c>
      <c r="K223" s="2">
        <v>0</v>
      </c>
      <c r="L223" s="2">
        <f t="shared" si="22"/>
        <v>305.98</v>
      </c>
      <c r="M223" s="15">
        <f t="shared" si="23"/>
        <v>1</v>
      </c>
    </row>
    <row r="224" spans="1:13" ht="15.75" thickBot="1" x14ac:dyDescent="0.3">
      <c r="A224" s="1"/>
      <c r="B224" s="1"/>
      <c r="C224" s="1"/>
      <c r="D224" s="1" t="s">
        <v>321</v>
      </c>
      <c r="E224" s="1"/>
      <c r="F224" s="1"/>
      <c r="G224" s="1"/>
      <c r="H224" s="1"/>
      <c r="I224" s="1"/>
      <c r="J224" s="3">
        <f>ROUND(J34+J42+J138+J142+J150+J191+J196+J211+SUM(J222:J223),5)</f>
        <v>171253.55</v>
      </c>
      <c r="K224" s="3">
        <f>ROUND(K34+K42+K138+K142+K150+K191+K196+K211+SUM(K222:K223),5)</f>
        <v>183689.15</v>
      </c>
      <c r="L224" s="3">
        <f t="shared" si="22"/>
        <v>-12435.6</v>
      </c>
      <c r="M224" s="17">
        <f t="shared" si="23"/>
        <v>0.93230000000000002</v>
      </c>
    </row>
    <row r="225" spans="1:13" x14ac:dyDescent="0.25">
      <c r="A225" s="1"/>
      <c r="B225" s="1" t="s">
        <v>322</v>
      </c>
      <c r="C225" s="1"/>
      <c r="D225" s="1"/>
      <c r="E225" s="1"/>
      <c r="F225" s="1"/>
      <c r="G225" s="1"/>
      <c r="H225" s="1"/>
      <c r="I225" s="1"/>
      <c r="J225" s="2">
        <f>ROUND(J3+J33-J224,5)</f>
        <v>250688.66</v>
      </c>
      <c r="K225" s="2">
        <f>ROUND(K3+K33-K224,5)</f>
        <v>-88589.27</v>
      </c>
      <c r="L225" s="2">
        <f t="shared" si="22"/>
        <v>339277.93</v>
      </c>
      <c r="M225" s="15">
        <f t="shared" si="23"/>
        <v>-2.82979</v>
      </c>
    </row>
    <row r="226" spans="1:13" x14ac:dyDescent="0.25">
      <c r="A226" s="1"/>
      <c r="B226" s="1" t="s">
        <v>323</v>
      </c>
      <c r="C226" s="1"/>
      <c r="D226" s="1"/>
      <c r="E226" s="1"/>
      <c r="F226" s="1"/>
      <c r="G226" s="1"/>
      <c r="H226" s="1"/>
      <c r="I226" s="1"/>
      <c r="J226" s="2"/>
      <c r="K226" s="2"/>
      <c r="L226" s="2"/>
      <c r="M226" s="15"/>
    </row>
    <row r="227" spans="1:13" x14ac:dyDescent="0.25">
      <c r="A227" s="1"/>
      <c r="B227" s="1"/>
      <c r="C227" s="1" t="s">
        <v>324</v>
      </c>
      <c r="D227" s="1"/>
      <c r="E227" s="1"/>
      <c r="F227" s="1"/>
      <c r="G227" s="1"/>
      <c r="H227" s="1"/>
      <c r="I227" s="1"/>
      <c r="J227" s="2"/>
      <c r="K227" s="2"/>
      <c r="L227" s="2"/>
      <c r="M227" s="15"/>
    </row>
    <row r="228" spans="1:13" x14ac:dyDescent="0.25">
      <c r="A228" s="1"/>
      <c r="B228" s="1"/>
      <c r="C228" s="1"/>
      <c r="D228" s="1" t="s">
        <v>325</v>
      </c>
      <c r="E228" s="1"/>
      <c r="F228" s="1"/>
      <c r="G228" s="1"/>
      <c r="H228" s="1"/>
      <c r="I228" s="1"/>
      <c r="J228" s="2">
        <v>12000</v>
      </c>
      <c r="K228" s="2"/>
      <c r="L228" s="2"/>
      <c r="M228" s="15"/>
    </row>
    <row r="229" spans="1:13" x14ac:dyDescent="0.25">
      <c r="A229" s="1"/>
      <c r="B229" s="1"/>
      <c r="C229" s="1"/>
      <c r="D229" s="1" t="s">
        <v>326</v>
      </c>
      <c r="E229" s="1"/>
      <c r="F229" s="1"/>
      <c r="G229" s="1"/>
      <c r="H229" s="1"/>
      <c r="I229" s="1"/>
      <c r="J229" s="2"/>
      <c r="K229" s="2"/>
      <c r="L229" s="2"/>
      <c r="M229" s="15"/>
    </row>
    <row r="230" spans="1:13" x14ac:dyDescent="0.25">
      <c r="A230" s="1"/>
      <c r="B230" s="1"/>
      <c r="C230" s="1"/>
      <c r="D230" s="1"/>
      <c r="E230" s="1" t="s">
        <v>327</v>
      </c>
      <c r="F230" s="1"/>
      <c r="G230" s="1"/>
      <c r="H230" s="1"/>
      <c r="I230" s="1"/>
      <c r="J230" s="2"/>
      <c r="K230" s="2"/>
      <c r="L230" s="2"/>
      <c r="M230" s="15"/>
    </row>
    <row r="231" spans="1:13" x14ac:dyDescent="0.25">
      <c r="A231" s="1"/>
      <c r="B231" s="1"/>
      <c r="C231" s="1"/>
      <c r="D231" s="1"/>
      <c r="E231" s="1"/>
      <c r="F231" s="1" t="s">
        <v>328</v>
      </c>
      <c r="G231" s="1"/>
      <c r="H231" s="1"/>
      <c r="I231" s="1"/>
      <c r="J231" s="2">
        <v>0</v>
      </c>
      <c r="K231" s="2">
        <v>416.67</v>
      </c>
      <c r="L231" s="2">
        <f>ROUND((J231-K231),5)</f>
        <v>-416.67</v>
      </c>
      <c r="M231" s="15">
        <f>ROUND(IF(K231=0, IF(J231=0, 0, 1), J231/K231),5)</f>
        <v>0</v>
      </c>
    </row>
    <row r="232" spans="1:13" x14ac:dyDescent="0.25">
      <c r="A232" s="1"/>
      <c r="B232" s="1"/>
      <c r="C232" s="1"/>
      <c r="D232" s="1"/>
      <c r="E232" s="1"/>
      <c r="F232" s="1" t="s">
        <v>329</v>
      </c>
      <c r="G232" s="1"/>
      <c r="H232" s="1"/>
      <c r="I232" s="1"/>
      <c r="J232" s="2">
        <v>0</v>
      </c>
      <c r="K232" s="2">
        <v>3333.33</v>
      </c>
      <c r="L232" s="2">
        <f>ROUND((J232-K232),5)</f>
        <v>-3333.33</v>
      </c>
      <c r="M232" s="15">
        <f>ROUND(IF(K232=0, IF(J232=0, 0, 1), J232/K232),5)</f>
        <v>0</v>
      </c>
    </row>
    <row r="233" spans="1:13" x14ac:dyDescent="0.25">
      <c r="A233" s="1"/>
      <c r="B233" s="1"/>
      <c r="C233" s="1"/>
      <c r="D233" s="1"/>
      <c r="E233" s="1"/>
      <c r="F233" s="1" t="s">
        <v>330</v>
      </c>
      <c r="G233" s="1"/>
      <c r="H233" s="1"/>
      <c r="I233" s="1"/>
      <c r="J233" s="2">
        <v>800</v>
      </c>
      <c r="K233" s="2"/>
      <c r="L233" s="2"/>
      <c r="M233" s="15"/>
    </row>
    <row r="234" spans="1:13" ht="15.75" thickBot="1" x14ac:dyDescent="0.3">
      <c r="A234" s="1"/>
      <c r="B234" s="1"/>
      <c r="C234" s="1"/>
      <c r="D234" s="1"/>
      <c r="E234" s="1"/>
      <c r="F234" s="1" t="s">
        <v>331</v>
      </c>
      <c r="G234" s="1"/>
      <c r="H234" s="1"/>
      <c r="I234" s="1"/>
      <c r="J234" s="4">
        <v>75</v>
      </c>
      <c r="K234" s="4"/>
      <c r="L234" s="4"/>
      <c r="M234" s="18"/>
    </row>
    <row r="235" spans="1:13" x14ac:dyDescent="0.25">
      <c r="A235" s="1"/>
      <c r="B235" s="1"/>
      <c r="C235" s="1"/>
      <c r="D235" s="1"/>
      <c r="E235" s="1" t="s">
        <v>332</v>
      </c>
      <c r="F235" s="1"/>
      <c r="G235" s="1"/>
      <c r="H235" s="1"/>
      <c r="I235" s="1"/>
      <c r="J235" s="2">
        <f>ROUND(SUM(J230:J234),5)</f>
        <v>875</v>
      </c>
      <c r="K235" s="2">
        <f>ROUND(SUM(K230:K234),5)</f>
        <v>3750</v>
      </c>
      <c r="L235" s="2">
        <f>ROUND((J235-K235),5)</f>
        <v>-2875</v>
      </c>
      <c r="M235" s="15">
        <f>ROUND(IF(K235=0, IF(J235=0, 0, 1), J235/K235),5)</f>
        <v>0.23333000000000001</v>
      </c>
    </row>
    <row r="236" spans="1:13" x14ac:dyDescent="0.25">
      <c r="A236" s="1"/>
      <c r="B236" s="1"/>
      <c r="C236" s="1"/>
      <c r="D236" s="1"/>
      <c r="E236" s="1" t="s">
        <v>333</v>
      </c>
      <c r="F236" s="1"/>
      <c r="G236" s="1"/>
      <c r="H236" s="1"/>
      <c r="I236" s="1"/>
      <c r="J236" s="2"/>
      <c r="K236" s="2"/>
      <c r="L236" s="2"/>
      <c r="M236" s="15"/>
    </row>
    <row r="237" spans="1:13" ht="15.75" thickBot="1" x14ac:dyDescent="0.3">
      <c r="A237" s="1"/>
      <c r="B237" s="1"/>
      <c r="C237" s="1"/>
      <c r="D237" s="1"/>
      <c r="E237" s="1"/>
      <c r="F237" s="1" t="s">
        <v>334</v>
      </c>
      <c r="G237" s="1"/>
      <c r="H237" s="1"/>
      <c r="I237" s="1"/>
      <c r="J237" s="4">
        <v>15000</v>
      </c>
      <c r="K237" s="2"/>
      <c r="L237" s="2"/>
      <c r="M237" s="15"/>
    </row>
    <row r="238" spans="1:13" x14ac:dyDescent="0.25">
      <c r="A238" s="1"/>
      <c r="B238" s="1"/>
      <c r="C238" s="1"/>
      <c r="D238" s="1"/>
      <c r="E238" s="1" t="s">
        <v>335</v>
      </c>
      <c r="F238" s="1"/>
      <c r="G238" s="1"/>
      <c r="H238" s="1"/>
      <c r="I238" s="1"/>
      <c r="J238" s="2">
        <f>ROUND(SUM(J236:J237),5)</f>
        <v>15000</v>
      </c>
      <c r="K238" s="2"/>
      <c r="L238" s="2"/>
      <c r="M238" s="15"/>
    </row>
    <row r="239" spans="1:13" x14ac:dyDescent="0.25">
      <c r="A239" s="1"/>
      <c r="B239" s="1"/>
      <c r="C239" s="1"/>
      <c r="D239" s="1"/>
      <c r="E239" s="1" t="s">
        <v>336</v>
      </c>
      <c r="F239" s="1"/>
      <c r="G239" s="1"/>
      <c r="H239" s="1"/>
      <c r="I239" s="1"/>
      <c r="J239" s="2">
        <v>300</v>
      </c>
      <c r="K239" s="2"/>
      <c r="L239" s="2"/>
      <c r="M239" s="15"/>
    </row>
    <row r="240" spans="1:13" ht="15.75" thickBot="1" x14ac:dyDescent="0.3">
      <c r="A240" s="1"/>
      <c r="B240" s="1"/>
      <c r="C240" s="1"/>
      <c r="D240" s="1"/>
      <c r="E240" s="1" t="s">
        <v>337</v>
      </c>
      <c r="F240" s="1"/>
      <c r="G240" s="1"/>
      <c r="H240" s="1"/>
      <c r="I240" s="1"/>
      <c r="J240" s="2">
        <v>1040</v>
      </c>
      <c r="K240" s="2"/>
      <c r="L240" s="2"/>
      <c r="M240" s="15"/>
    </row>
    <row r="241" spans="1:13" ht="15.75" thickBot="1" x14ac:dyDescent="0.3">
      <c r="A241" s="1"/>
      <c r="B241" s="1"/>
      <c r="C241" s="1"/>
      <c r="D241" s="1" t="s">
        <v>338</v>
      </c>
      <c r="E241" s="1"/>
      <c r="F241" s="1"/>
      <c r="G241" s="1"/>
      <c r="H241" s="1"/>
      <c r="I241" s="1"/>
      <c r="J241" s="3">
        <f>ROUND(J229+J235+SUM(J238:J240),5)</f>
        <v>17215</v>
      </c>
      <c r="K241" s="3">
        <f>ROUND(K229+K235+SUM(K238:K240),5)</f>
        <v>3750</v>
      </c>
      <c r="L241" s="3">
        <f>ROUND((J241-K241),5)</f>
        <v>13465</v>
      </c>
      <c r="M241" s="17">
        <f>ROUND(IF(K241=0, IF(J241=0, 0, 1), J241/K241),5)</f>
        <v>4.5906700000000003</v>
      </c>
    </row>
    <row r="242" spans="1:13" x14ac:dyDescent="0.25">
      <c r="A242" s="1"/>
      <c r="B242" s="1"/>
      <c r="C242" s="1" t="s">
        <v>339</v>
      </c>
      <c r="D242" s="1"/>
      <c r="E242" s="1"/>
      <c r="F242" s="1"/>
      <c r="G242" s="1"/>
      <c r="H242" s="1"/>
      <c r="I242" s="1"/>
      <c r="J242" s="2">
        <f>ROUND(SUM(J227:J228)+J241,5)</f>
        <v>29215</v>
      </c>
      <c r="K242" s="2">
        <f>ROUND(SUM(K227:K228)+K241,5)</f>
        <v>3750</v>
      </c>
      <c r="L242" s="2">
        <f>ROUND((J242-K242),5)</f>
        <v>25465</v>
      </c>
      <c r="M242" s="15">
        <f>ROUND(IF(K242=0, IF(J242=0, 0, 1), J242/K242),5)</f>
        <v>7.7906700000000004</v>
      </c>
    </row>
    <row r="243" spans="1:13" x14ac:dyDescent="0.25">
      <c r="A243" s="1"/>
      <c r="B243" s="1"/>
      <c r="C243" s="1" t="s">
        <v>340</v>
      </c>
      <c r="D243" s="1"/>
      <c r="E243" s="1"/>
      <c r="F243" s="1"/>
      <c r="G243" s="1"/>
      <c r="H243" s="1"/>
      <c r="I243" s="1"/>
      <c r="J243" s="2"/>
      <c r="K243" s="2"/>
      <c r="L243" s="2"/>
      <c r="M243" s="15"/>
    </row>
    <row r="244" spans="1:13" x14ac:dyDescent="0.25">
      <c r="A244" s="1"/>
      <c r="B244" s="1"/>
      <c r="C244" s="1"/>
      <c r="D244" s="1" t="s">
        <v>341</v>
      </c>
      <c r="E244" s="1"/>
      <c r="F244" s="1"/>
      <c r="G244" s="1"/>
      <c r="H244" s="1"/>
      <c r="I244" s="1"/>
      <c r="J244" s="2"/>
      <c r="K244" s="2"/>
      <c r="L244" s="2"/>
      <c r="M244" s="15"/>
    </row>
    <row r="245" spans="1:13" x14ac:dyDescent="0.25">
      <c r="A245" s="1"/>
      <c r="B245" s="1"/>
      <c r="C245" s="1"/>
      <c r="D245" s="1"/>
      <c r="E245" s="1" t="s">
        <v>342</v>
      </c>
      <c r="F245" s="1"/>
      <c r="G245" s="1"/>
      <c r="H245" s="1"/>
      <c r="I245" s="1"/>
      <c r="J245" s="2"/>
      <c r="K245" s="2"/>
      <c r="L245" s="2"/>
      <c r="M245" s="15"/>
    </row>
    <row r="246" spans="1:13" x14ac:dyDescent="0.25">
      <c r="A246" s="1"/>
      <c r="B246" s="1"/>
      <c r="C246" s="1"/>
      <c r="D246" s="1"/>
      <c r="E246" s="1"/>
      <c r="F246" s="1" t="s">
        <v>343</v>
      </c>
      <c r="G246" s="1"/>
      <c r="H246" s="1"/>
      <c r="I246" s="1"/>
      <c r="J246" s="2">
        <v>2456.4</v>
      </c>
      <c r="K246" s="2"/>
      <c r="L246" s="2"/>
      <c r="M246" s="15"/>
    </row>
    <row r="247" spans="1:13" x14ac:dyDescent="0.25">
      <c r="A247" s="1"/>
      <c r="B247" s="1"/>
      <c r="C247" s="1"/>
      <c r="D247" s="1"/>
      <c r="E247" s="1"/>
      <c r="F247" s="1" t="s">
        <v>344</v>
      </c>
      <c r="G247" s="1"/>
      <c r="H247" s="1"/>
      <c r="I247" s="1"/>
      <c r="J247" s="2">
        <v>1030.8800000000001</v>
      </c>
      <c r="K247" s="2"/>
      <c r="L247" s="2"/>
      <c r="M247" s="15"/>
    </row>
    <row r="248" spans="1:13" x14ac:dyDescent="0.25">
      <c r="A248" s="1"/>
      <c r="B248" s="1"/>
      <c r="C248" s="1"/>
      <c r="D248" s="1"/>
      <c r="E248" s="1"/>
      <c r="F248" s="1" t="s">
        <v>345</v>
      </c>
      <c r="G248" s="1"/>
      <c r="H248" s="1"/>
      <c r="I248" s="1"/>
      <c r="J248" s="2">
        <v>0</v>
      </c>
      <c r="K248" s="2">
        <v>0</v>
      </c>
      <c r="L248" s="2">
        <f>ROUND((J248-K248),5)</f>
        <v>0</v>
      </c>
      <c r="M248" s="15">
        <f>ROUND(IF(K248=0, IF(J248=0, 0, 1), J248/K248),5)</f>
        <v>0</v>
      </c>
    </row>
    <row r="249" spans="1:13" ht="15.75" thickBot="1" x14ac:dyDescent="0.3">
      <c r="A249" s="1"/>
      <c r="B249" s="1"/>
      <c r="C249" s="1"/>
      <c r="D249" s="1"/>
      <c r="E249" s="1"/>
      <c r="F249" s="1" t="s">
        <v>346</v>
      </c>
      <c r="G249" s="1"/>
      <c r="H249" s="1"/>
      <c r="I249" s="1"/>
      <c r="J249" s="4">
        <v>149</v>
      </c>
      <c r="K249" s="4"/>
      <c r="L249" s="4"/>
      <c r="M249" s="18"/>
    </row>
    <row r="250" spans="1:13" x14ac:dyDescent="0.25">
      <c r="A250" s="1"/>
      <c r="B250" s="1"/>
      <c r="C250" s="1"/>
      <c r="D250" s="1"/>
      <c r="E250" s="1" t="s">
        <v>347</v>
      </c>
      <c r="F250" s="1"/>
      <c r="G250" s="1"/>
      <c r="H250" s="1"/>
      <c r="I250" s="1"/>
      <c r="J250" s="2">
        <f>ROUND(SUM(J245:J249),5)</f>
        <v>3636.28</v>
      </c>
      <c r="K250" s="2">
        <f>ROUND(SUM(K245:K249),5)</f>
        <v>0</v>
      </c>
      <c r="L250" s="2">
        <f>ROUND((J250-K250),5)</f>
        <v>3636.28</v>
      </c>
      <c r="M250" s="15">
        <f>ROUND(IF(K250=0, IF(J250=0, 0, 1), J250/K250),5)</f>
        <v>1</v>
      </c>
    </row>
    <row r="251" spans="1:13" ht="15.75" thickBot="1" x14ac:dyDescent="0.3">
      <c r="A251" s="1"/>
      <c r="B251" s="1"/>
      <c r="C251" s="1"/>
      <c r="D251" s="1"/>
      <c r="E251" s="1" t="s">
        <v>348</v>
      </c>
      <c r="F251" s="1"/>
      <c r="G251" s="1"/>
      <c r="H251" s="1"/>
      <c r="I251" s="1"/>
      <c r="J251" s="4">
        <v>85.82</v>
      </c>
      <c r="K251" s="4"/>
      <c r="L251" s="4"/>
      <c r="M251" s="18"/>
    </row>
    <row r="252" spans="1:13" x14ac:dyDescent="0.25">
      <c r="A252" s="1"/>
      <c r="B252" s="1"/>
      <c r="C252" s="1"/>
      <c r="D252" s="1" t="s">
        <v>349</v>
      </c>
      <c r="E252" s="1"/>
      <c r="F252" s="1"/>
      <c r="G252" s="1"/>
      <c r="H252" s="1"/>
      <c r="I252" s="1"/>
      <c r="J252" s="2">
        <f>ROUND(J244+SUM(J250:J251),5)</f>
        <v>3722.1</v>
      </c>
      <c r="K252" s="2">
        <f>ROUND(K244+SUM(K250:K251),5)</f>
        <v>0</v>
      </c>
      <c r="L252" s="2">
        <f>ROUND((J252-K252),5)</f>
        <v>3722.1</v>
      </c>
      <c r="M252" s="15">
        <f>ROUND(IF(K252=0, IF(J252=0, 0, 1), J252/K252),5)</f>
        <v>1</v>
      </c>
    </row>
    <row r="253" spans="1:13" x14ac:dyDescent="0.25">
      <c r="A253" s="1"/>
      <c r="B253" s="1"/>
      <c r="C253" s="1"/>
      <c r="D253" s="1" t="s">
        <v>350</v>
      </c>
      <c r="E253" s="1"/>
      <c r="F253" s="1"/>
      <c r="G253" s="1"/>
      <c r="H253" s="1"/>
      <c r="I253" s="1"/>
      <c r="J253" s="2"/>
      <c r="K253" s="2"/>
      <c r="L253" s="2"/>
      <c r="M253" s="15"/>
    </row>
    <row r="254" spans="1:13" x14ac:dyDescent="0.25">
      <c r="A254" s="1"/>
      <c r="B254" s="1"/>
      <c r="C254" s="1"/>
      <c r="D254" s="1"/>
      <c r="E254" s="1" t="s">
        <v>351</v>
      </c>
      <c r="F254" s="1"/>
      <c r="G254" s="1"/>
      <c r="H254" s="1"/>
      <c r="I254" s="1"/>
      <c r="J254" s="2">
        <v>0</v>
      </c>
      <c r="K254" s="2">
        <v>208.33</v>
      </c>
      <c r="L254" s="2">
        <f t="shared" ref="L254:L259" si="24">ROUND((J254-K254),5)</f>
        <v>-208.33</v>
      </c>
      <c r="M254" s="15">
        <f t="shared" ref="M254:M259" si="25">ROUND(IF(K254=0, IF(J254=0, 0, 1), J254/K254),5)</f>
        <v>0</v>
      </c>
    </row>
    <row r="255" spans="1:13" ht="15.75" thickBot="1" x14ac:dyDescent="0.3">
      <c r="A255" s="1"/>
      <c r="B255" s="1"/>
      <c r="C255" s="1"/>
      <c r="D255" s="1"/>
      <c r="E255" s="1" t="s">
        <v>352</v>
      </c>
      <c r="F255" s="1"/>
      <c r="G255" s="1"/>
      <c r="H255" s="1"/>
      <c r="I255" s="1"/>
      <c r="J255" s="2">
        <v>0</v>
      </c>
      <c r="K255" s="2">
        <v>833.33</v>
      </c>
      <c r="L255" s="2">
        <f t="shared" si="24"/>
        <v>-833.33</v>
      </c>
      <c r="M255" s="15">
        <f t="shared" si="25"/>
        <v>0</v>
      </c>
    </row>
    <row r="256" spans="1:13" ht="15.75" thickBot="1" x14ac:dyDescent="0.3">
      <c r="A256" s="1"/>
      <c r="B256" s="1"/>
      <c r="C256" s="1"/>
      <c r="D256" s="1" t="s">
        <v>353</v>
      </c>
      <c r="E256" s="1"/>
      <c r="F256" s="1"/>
      <c r="G256" s="1"/>
      <c r="H256" s="1"/>
      <c r="I256" s="1"/>
      <c r="J256" s="5">
        <f>ROUND(SUM(J253:J255),5)</f>
        <v>0</v>
      </c>
      <c r="K256" s="5">
        <f>ROUND(SUM(K253:K255),5)</f>
        <v>1041.6600000000001</v>
      </c>
      <c r="L256" s="5">
        <f t="shared" si="24"/>
        <v>-1041.6600000000001</v>
      </c>
      <c r="M256" s="16">
        <f t="shared" si="25"/>
        <v>0</v>
      </c>
    </row>
    <row r="257" spans="1:13" ht="15.75" thickBot="1" x14ac:dyDescent="0.3">
      <c r="A257" s="1"/>
      <c r="B257" s="1"/>
      <c r="C257" s="1" t="s">
        <v>354</v>
      </c>
      <c r="D257" s="1"/>
      <c r="E257" s="1"/>
      <c r="F257" s="1"/>
      <c r="G257" s="1"/>
      <c r="H257" s="1"/>
      <c r="I257" s="1"/>
      <c r="J257" s="5">
        <f>ROUND(J243+J252+J256,5)</f>
        <v>3722.1</v>
      </c>
      <c r="K257" s="5">
        <f>ROUND(K243+K252+K256,5)</f>
        <v>1041.6600000000001</v>
      </c>
      <c r="L257" s="5">
        <f t="shared" si="24"/>
        <v>2680.44</v>
      </c>
      <c r="M257" s="16">
        <f t="shared" si="25"/>
        <v>3.5732400000000002</v>
      </c>
    </row>
    <row r="258" spans="1:13" ht="15.75" thickBot="1" x14ac:dyDescent="0.3">
      <c r="A258" s="1"/>
      <c r="B258" s="1" t="s">
        <v>355</v>
      </c>
      <c r="C258" s="1"/>
      <c r="D258" s="1"/>
      <c r="E258" s="1"/>
      <c r="F258" s="1"/>
      <c r="G258" s="1"/>
      <c r="H258" s="1"/>
      <c r="I258" s="1"/>
      <c r="J258" s="5">
        <f>ROUND(J226+J242-J257,5)</f>
        <v>25492.9</v>
      </c>
      <c r="K258" s="5">
        <f>ROUND(K226+K242-K257,5)</f>
        <v>2708.34</v>
      </c>
      <c r="L258" s="5">
        <f t="shared" si="24"/>
        <v>22784.560000000001</v>
      </c>
      <c r="M258" s="16">
        <f t="shared" si="25"/>
        <v>9.4127399999999994</v>
      </c>
    </row>
    <row r="259" spans="1:13" s="8" customFormat="1" ht="12" thickBot="1" x14ac:dyDescent="0.25">
      <c r="A259" s="6" t="s">
        <v>93</v>
      </c>
      <c r="B259" s="6"/>
      <c r="C259" s="6"/>
      <c r="D259" s="6"/>
      <c r="E259" s="6"/>
      <c r="F259" s="6"/>
      <c r="G259" s="6"/>
      <c r="H259" s="6"/>
      <c r="I259" s="6"/>
      <c r="J259" s="7">
        <f>ROUND(J225+J258,5)</f>
        <v>276181.56</v>
      </c>
      <c r="K259" s="7">
        <f>ROUND(K225+K258,5)</f>
        <v>-85880.93</v>
      </c>
      <c r="L259" s="7">
        <f t="shared" si="24"/>
        <v>362062.49</v>
      </c>
      <c r="M259" s="19">
        <f t="shared" si="25"/>
        <v>-3.2158699999999998</v>
      </c>
    </row>
    <row r="260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11:52 AM
&amp;"Arial,Bold"&amp;8 06/03/26
&amp;"Arial,Bold"&amp;8 Accrual Basis&amp;C&amp;"Arial,Bold"&amp;12 Nederland Fire Protection District
&amp;"Arial,Bold"&amp;14 Income &amp;&amp; Expense Budget vs. Actual
&amp;"Arial,Bold"&amp;10 May 2026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1ECD-1CC7-4109-851D-BD76D22004C3}">
  <dimension ref="A1:M283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0" width="10.42578125" bestFit="1" customWidth="1"/>
    <col min="11" max="11" width="10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356</v>
      </c>
      <c r="K2" s="20" t="s">
        <v>97</v>
      </c>
      <c r="L2" s="20" t="s">
        <v>98</v>
      </c>
      <c r="M2" s="20" t="s">
        <v>99</v>
      </c>
    </row>
    <row r="3" spans="1:13" ht="15.75" thickTop="1" x14ac:dyDescent="0.25">
      <c r="A3" s="1"/>
      <c r="B3" s="1" t="s">
        <v>100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101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102</v>
      </c>
      <c r="F5" s="1"/>
      <c r="G5" s="1"/>
      <c r="H5" s="1"/>
      <c r="I5" s="1"/>
      <c r="J5" s="2">
        <v>0</v>
      </c>
      <c r="K5" s="2"/>
      <c r="L5" s="2"/>
      <c r="M5" s="15"/>
    </row>
    <row r="6" spans="1:13" x14ac:dyDescent="0.25">
      <c r="A6" s="1"/>
      <c r="B6" s="1"/>
      <c r="C6" s="1"/>
      <c r="D6" s="1"/>
      <c r="E6" s="1" t="s">
        <v>103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104</v>
      </c>
      <c r="F7" s="1"/>
      <c r="G7" s="1"/>
      <c r="H7" s="1"/>
      <c r="I7" s="1"/>
      <c r="J7" s="2">
        <v>0</v>
      </c>
      <c r="K7" s="2">
        <v>0</v>
      </c>
      <c r="L7" s="2">
        <f>ROUND((J7-K7),5)</f>
        <v>0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105</v>
      </c>
      <c r="F8" s="1"/>
      <c r="G8" s="1"/>
      <c r="H8" s="1"/>
      <c r="I8" s="1"/>
      <c r="J8" s="2">
        <v>2346</v>
      </c>
      <c r="K8" s="2">
        <v>200</v>
      </c>
      <c r="L8" s="2">
        <f>ROUND((J8-K8),5)</f>
        <v>2146</v>
      </c>
      <c r="M8" s="15">
        <f>ROUND(IF(K8=0, IF(J8=0, 0, 1), J8/K8),5)</f>
        <v>11.73</v>
      </c>
    </row>
    <row r="9" spans="1:13" x14ac:dyDescent="0.25">
      <c r="A9" s="1"/>
      <c r="B9" s="1"/>
      <c r="C9" s="1"/>
      <c r="D9" s="1"/>
      <c r="E9" s="1" t="s">
        <v>106</v>
      </c>
      <c r="F9" s="1"/>
      <c r="G9" s="1"/>
      <c r="H9" s="1"/>
      <c r="I9" s="1"/>
      <c r="J9" s="2">
        <v>17768.78</v>
      </c>
      <c r="K9" s="2">
        <v>11310.7</v>
      </c>
      <c r="L9" s="2">
        <f>ROUND((J9-K9),5)</f>
        <v>6458.08</v>
      </c>
      <c r="M9" s="15">
        <f>ROUND(IF(K9=0, IF(J9=0, 0, 1), J9/K9),5)</f>
        <v>1.57097</v>
      </c>
    </row>
    <row r="10" spans="1:13" x14ac:dyDescent="0.25">
      <c r="A10" s="1"/>
      <c r="B10" s="1"/>
      <c r="C10" s="1"/>
      <c r="D10" s="1"/>
      <c r="E10" s="1" t="s">
        <v>107</v>
      </c>
      <c r="F10" s="1"/>
      <c r="G10" s="1"/>
      <c r="H10" s="1"/>
      <c r="I10" s="1"/>
      <c r="J10" s="2"/>
      <c r="K10" s="2"/>
      <c r="L10" s="2"/>
      <c r="M10" s="15"/>
    </row>
    <row r="11" spans="1:13" x14ac:dyDescent="0.25">
      <c r="A11" s="1"/>
      <c r="B11" s="1"/>
      <c r="C11" s="1"/>
      <c r="D11" s="1"/>
      <c r="E11" s="1"/>
      <c r="F11" s="1" t="s">
        <v>108</v>
      </c>
      <c r="G11" s="1"/>
      <c r="H11" s="1"/>
      <c r="I11" s="1"/>
      <c r="J11" s="2">
        <v>-2713.95</v>
      </c>
      <c r="K11" s="2">
        <v>0</v>
      </c>
      <c r="L11" s="2">
        <f>ROUND((J11-K11),5)</f>
        <v>-2713.95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109</v>
      </c>
      <c r="G12" s="1"/>
      <c r="H12" s="1"/>
      <c r="I12" s="1"/>
      <c r="J12" s="2">
        <v>1873.13</v>
      </c>
      <c r="K12" s="2">
        <v>0</v>
      </c>
      <c r="L12" s="2">
        <f>ROUND((J12-K12),5)</f>
        <v>1873.13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110</v>
      </c>
      <c r="G13" s="1"/>
      <c r="H13" s="1"/>
      <c r="I13" s="1"/>
      <c r="J13" s="2">
        <v>473.14</v>
      </c>
      <c r="K13" s="2">
        <v>5760.8</v>
      </c>
      <c r="L13" s="2">
        <f>ROUND((J13-K13),5)</f>
        <v>-5287.66</v>
      </c>
      <c r="M13" s="15">
        <f>ROUND(IF(K13=0, IF(J13=0, 0, 1), J13/K13),5)</f>
        <v>8.2129999999999995E-2</v>
      </c>
    </row>
    <row r="14" spans="1:13" x14ac:dyDescent="0.25">
      <c r="A14" s="1"/>
      <c r="B14" s="1"/>
      <c r="C14" s="1"/>
      <c r="D14" s="1"/>
      <c r="E14" s="1"/>
      <c r="F14" s="1" t="s">
        <v>111</v>
      </c>
      <c r="G14" s="1"/>
      <c r="H14" s="1"/>
      <c r="I14" s="1"/>
      <c r="J14" s="2">
        <v>-405.13</v>
      </c>
      <c r="K14" s="2"/>
      <c r="L14" s="2"/>
      <c r="M14" s="15"/>
    </row>
    <row r="15" spans="1:13" x14ac:dyDescent="0.25">
      <c r="A15" s="1"/>
      <c r="B15" s="1"/>
      <c r="C15" s="1"/>
      <c r="D15" s="1"/>
      <c r="E15" s="1"/>
      <c r="F15" s="1" t="s">
        <v>112</v>
      </c>
      <c r="G15" s="1"/>
      <c r="H15" s="1"/>
      <c r="I15" s="1"/>
      <c r="J15" s="2">
        <v>0</v>
      </c>
      <c r="K15" s="2">
        <v>115215.44</v>
      </c>
      <c r="L15" s="2">
        <f t="shared" ref="L15:L33" si="0">ROUND((J15-K15),5)</f>
        <v>-115215.44</v>
      </c>
      <c r="M15" s="15">
        <f t="shared" ref="M15:M33" si="1">ROUND(IF(K15=0, IF(J15=0, 0, 1), J15/K15),5)</f>
        <v>0</v>
      </c>
    </row>
    <row r="16" spans="1:13" x14ac:dyDescent="0.25">
      <c r="A16" s="1"/>
      <c r="B16" s="1"/>
      <c r="C16" s="1"/>
      <c r="D16" s="1"/>
      <c r="E16" s="1"/>
      <c r="F16" s="1" t="s">
        <v>113</v>
      </c>
      <c r="G16" s="1"/>
      <c r="H16" s="1"/>
      <c r="I16" s="1"/>
      <c r="J16" s="2">
        <v>1067390.6200000001</v>
      </c>
      <c r="K16" s="2">
        <v>934544.34</v>
      </c>
      <c r="L16" s="2">
        <f t="shared" si="0"/>
        <v>132846.28</v>
      </c>
      <c r="M16" s="15">
        <f t="shared" si="1"/>
        <v>1.14215</v>
      </c>
    </row>
    <row r="17" spans="1:13" x14ac:dyDescent="0.25">
      <c r="A17" s="1"/>
      <c r="B17" s="1"/>
      <c r="C17" s="1"/>
      <c r="D17" s="1"/>
      <c r="E17" s="1"/>
      <c r="F17" s="1" t="s">
        <v>114</v>
      </c>
      <c r="G17" s="1"/>
      <c r="H17" s="1"/>
      <c r="I17" s="1"/>
      <c r="J17" s="2">
        <v>28214.9</v>
      </c>
      <c r="K17" s="2">
        <v>33108.15</v>
      </c>
      <c r="L17" s="2">
        <f t="shared" si="0"/>
        <v>-4893.25</v>
      </c>
      <c r="M17" s="15">
        <f t="shared" si="1"/>
        <v>0.85219999999999996</v>
      </c>
    </row>
    <row r="18" spans="1:13" x14ac:dyDescent="0.25">
      <c r="A18" s="1"/>
      <c r="B18" s="1"/>
      <c r="C18" s="1"/>
      <c r="D18" s="1"/>
      <c r="E18" s="1"/>
      <c r="F18" s="1" t="s">
        <v>115</v>
      </c>
      <c r="G18" s="1"/>
      <c r="H18" s="1"/>
      <c r="I18" s="1"/>
      <c r="J18" s="2">
        <v>0</v>
      </c>
      <c r="K18" s="2">
        <v>19202.5</v>
      </c>
      <c r="L18" s="2">
        <f t="shared" si="0"/>
        <v>-19202.5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116</v>
      </c>
      <c r="G19" s="1"/>
      <c r="H19" s="1"/>
      <c r="I19" s="1"/>
      <c r="J19" s="2">
        <v>0</v>
      </c>
      <c r="K19" s="2">
        <v>960.09</v>
      </c>
      <c r="L19" s="2">
        <f t="shared" si="0"/>
        <v>-960.09</v>
      </c>
      <c r="M19" s="15">
        <f t="shared" si="1"/>
        <v>0</v>
      </c>
    </row>
    <row r="20" spans="1:13" x14ac:dyDescent="0.25">
      <c r="A20" s="1"/>
      <c r="B20" s="1"/>
      <c r="C20" s="1"/>
      <c r="D20" s="1"/>
      <c r="E20" s="1"/>
      <c r="F20" s="1" t="s">
        <v>117</v>
      </c>
      <c r="G20" s="1"/>
      <c r="H20" s="1"/>
      <c r="I20" s="1"/>
      <c r="J20" s="2">
        <v>31.39</v>
      </c>
      <c r="K20" s="2">
        <v>0</v>
      </c>
      <c r="L20" s="2">
        <f t="shared" si="0"/>
        <v>31.39</v>
      </c>
      <c r="M20" s="15">
        <f t="shared" si="1"/>
        <v>1</v>
      </c>
    </row>
    <row r="21" spans="1:13" x14ac:dyDescent="0.25">
      <c r="A21" s="1"/>
      <c r="B21" s="1"/>
      <c r="C21" s="1"/>
      <c r="D21" s="1"/>
      <c r="E21" s="1"/>
      <c r="F21" s="1" t="s">
        <v>118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119</v>
      </c>
      <c r="G22" s="1"/>
      <c r="H22" s="1"/>
      <c r="I22" s="1"/>
      <c r="J22" s="2">
        <v>0</v>
      </c>
      <c r="K22" s="2">
        <v>0</v>
      </c>
      <c r="L22" s="2">
        <f t="shared" si="0"/>
        <v>0</v>
      </c>
      <c r="M22" s="15">
        <f t="shared" si="1"/>
        <v>0</v>
      </c>
    </row>
    <row r="23" spans="1:13" x14ac:dyDescent="0.25">
      <c r="A23" s="1"/>
      <c r="B23" s="1"/>
      <c r="C23" s="1"/>
      <c r="D23" s="1"/>
      <c r="E23" s="1"/>
      <c r="F23" s="1" t="s">
        <v>120</v>
      </c>
      <c r="G23" s="1"/>
      <c r="H23" s="1"/>
      <c r="I23" s="1"/>
      <c r="J23" s="2">
        <v>10249.700000000001</v>
      </c>
      <c r="K23" s="2">
        <v>10862.82</v>
      </c>
      <c r="L23" s="2">
        <f t="shared" si="0"/>
        <v>-613.12</v>
      </c>
      <c r="M23" s="15">
        <f t="shared" si="1"/>
        <v>0.94355999999999995</v>
      </c>
    </row>
    <row r="24" spans="1:13" x14ac:dyDescent="0.25">
      <c r="A24" s="1"/>
      <c r="B24" s="1"/>
      <c r="C24" s="1"/>
      <c r="D24" s="1"/>
      <c r="E24" s="1"/>
      <c r="F24" s="1" t="s">
        <v>121</v>
      </c>
      <c r="G24" s="1"/>
      <c r="H24" s="1"/>
      <c r="I24" s="1"/>
      <c r="J24" s="2">
        <v>68660.759999999995</v>
      </c>
      <c r="K24" s="2">
        <v>37593.870000000003</v>
      </c>
      <c r="L24" s="2">
        <f t="shared" si="0"/>
        <v>31066.89</v>
      </c>
      <c r="M24" s="15">
        <f t="shared" si="1"/>
        <v>1.8263799999999999</v>
      </c>
    </row>
    <row r="25" spans="1:13" x14ac:dyDescent="0.25">
      <c r="A25" s="1"/>
      <c r="B25" s="1"/>
      <c r="C25" s="1"/>
      <c r="D25" s="1"/>
      <c r="E25" s="1"/>
      <c r="F25" s="1" t="s">
        <v>122</v>
      </c>
      <c r="G25" s="1"/>
      <c r="H25" s="1"/>
      <c r="I25" s="1"/>
      <c r="J25" s="2">
        <v>-42190.77</v>
      </c>
      <c r="K25" s="2">
        <v>0</v>
      </c>
      <c r="L25" s="2">
        <f t="shared" si="0"/>
        <v>-42190.77</v>
      </c>
      <c r="M25" s="15">
        <f t="shared" si="1"/>
        <v>1</v>
      </c>
    </row>
    <row r="26" spans="1:13" x14ac:dyDescent="0.25">
      <c r="A26" s="1"/>
      <c r="B26" s="1"/>
      <c r="C26" s="1"/>
      <c r="D26" s="1"/>
      <c r="E26" s="1"/>
      <c r="F26" s="1" t="s">
        <v>123</v>
      </c>
      <c r="G26" s="1"/>
      <c r="H26" s="1"/>
      <c r="I26" s="1"/>
      <c r="J26" s="2">
        <v>0</v>
      </c>
      <c r="K26" s="2">
        <v>0</v>
      </c>
      <c r="L26" s="2">
        <f t="shared" si="0"/>
        <v>0</v>
      </c>
      <c r="M26" s="15">
        <f t="shared" si="1"/>
        <v>0</v>
      </c>
    </row>
    <row r="27" spans="1:13" x14ac:dyDescent="0.25">
      <c r="A27" s="1"/>
      <c r="B27" s="1"/>
      <c r="C27" s="1"/>
      <c r="D27" s="1"/>
      <c r="E27" s="1"/>
      <c r="F27" s="1" t="s">
        <v>124</v>
      </c>
      <c r="G27" s="1"/>
      <c r="H27" s="1"/>
      <c r="I27" s="1"/>
      <c r="J27" s="2">
        <v>-126.28</v>
      </c>
      <c r="K27" s="2">
        <v>0</v>
      </c>
      <c r="L27" s="2">
        <f t="shared" si="0"/>
        <v>-126.28</v>
      </c>
      <c r="M27" s="15">
        <f t="shared" si="1"/>
        <v>1</v>
      </c>
    </row>
    <row r="28" spans="1:13" x14ac:dyDescent="0.25">
      <c r="A28" s="1"/>
      <c r="B28" s="1"/>
      <c r="C28" s="1"/>
      <c r="D28" s="1"/>
      <c r="E28" s="1"/>
      <c r="F28" s="1" t="s">
        <v>125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x14ac:dyDescent="0.25">
      <c r="A29" s="1"/>
      <c r="B29" s="1"/>
      <c r="C29" s="1"/>
      <c r="D29" s="1"/>
      <c r="E29" s="1"/>
      <c r="F29" s="1" t="s">
        <v>126</v>
      </c>
      <c r="G29" s="1"/>
      <c r="H29" s="1"/>
      <c r="I29" s="1"/>
      <c r="J29" s="2">
        <v>0.28999999999999998</v>
      </c>
      <c r="K29" s="2">
        <v>0</v>
      </c>
      <c r="L29" s="2">
        <f t="shared" si="0"/>
        <v>0.28999999999999998</v>
      </c>
      <c r="M29" s="15">
        <f t="shared" si="1"/>
        <v>1</v>
      </c>
    </row>
    <row r="30" spans="1:13" ht="15.75" thickBot="1" x14ac:dyDescent="0.3">
      <c r="A30" s="1"/>
      <c r="B30" s="1"/>
      <c r="C30" s="1"/>
      <c r="D30" s="1"/>
      <c r="E30" s="1"/>
      <c r="F30" s="1" t="s">
        <v>127</v>
      </c>
      <c r="G30" s="1"/>
      <c r="H30" s="1"/>
      <c r="I30" s="1"/>
      <c r="J30" s="2">
        <v>2060</v>
      </c>
      <c r="K30" s="2">
        <v>0</v>
      </c>
      <c r="L30" s="2">
        <f t="shared" si="0"/>
        <v>2060</v>
      </c>
      <c r="M30" s="15">
        <f t="shared" si="1"/>
        <v>1</v>
      </c>
    </row>
    <row r="31" spans="1:13" ht="15.75" thickBot="1" x14ac:dyDescent="0.3">
      <c r="A31" s="1"/>
      <c r="B31" s="1"/>
      <c r="C31" s="1"/>
      <c r="D31" s="1"/>
      <c r="E31" s="1" t="s">
        <v>128</v>
      </c>
      <c r="F31" s="1"/>
      <c r="G31" s="1"/>
      <c r="H31" s="1"/>
      <c r="I31" s="1"/>
      <c r="J31" s="5">
        <f>ROUND(SUM(J10:J30),5)</f>
        <v>1133517.8</v>
      </c>
      <c r="K31" s="5">
        <f>ROUND(SUM(K10:K30),5)</f>
        <v>1157248.01</v>
      </c>
      <c r="L31" s="5">
        <f t="shared" si="0"/>
        <v>-23730.21</v>
      </c>
      <c r="M31" s="16">
        <f t="shared" si="1"/>
        <v>0.97948999999999997</v>
      </c>
    </row>
    <row r="32" spans="1:13" ht="15.75" thickBot="1" x14ac:dyDescent="0.3">
      <c r="A32" s="1"/>
      <c r="B32" s="1"/>
      <c r="C32" s="1"/>
      <c r="D32" s="1" t="s">
        <v>129</v>
      </c>
      <c r="E32" s="1"/>
      <c r="F32" s="1"/>
      <c r="G32" s="1"/>
      <c r="H32" s="1"/>
      <c r="I32" s="1"/>
      <c r="J32" s="3">
        <f>ROUND(SUM(J4:J9)+J31,5)</f>
        <v>1153632.58</v>
      </c>
      <c r="K32" s="3">
        <f>ROUND(SUM(K4:K9)+K31,5)</f>
        <v>1168758.71</v>
      </c>
      <c r="L32" s="3">
        <f t="shared" si="0"/>
        <v>-15126.13</v>
      </c>
      <c r="M32" s="17">
        <f t="shared" si="1"/>
        <v>0.98706000000000005</v>
      </c>
    </row>
    <row r="33" spans="1:13" x14ac:dyDescent="0.25">
      <c r="A33" s="1"/>
      <c r="B33" s="1"/>
      <c r="C33" s="1" t="s">
        <v>130</v>
      </c>
      <c r="D33" s="1"/>
      <c r="E33" s="1"/>
      <c r="F33" s="1"/>
      <c r="G33" s="1"/>
      <c r="H33" s="1"/>
      <c r="I33" s="1"/>
      <c r="J33" s="2">
        <f>J32</f>
        <v>1153632.58</v>
      </c>
      <c r="K33" s="2">
        <f>K32</f>
        <v>1168758.71</v>
      </c>
      <c r="L33" s="2">
        <f t="shared" si="0"/>
        <v>-15126.13</v>
      </c>
      <c r="M33" s="15">
        <f t="shared" si="1"/>
        <v>0.98706000000000005</v>
      </c>
    </row>
    <row r="34" spans="1:13" x14ac:dyDescent="0.25">
      <c r="A34" s="1"/>
      <c r="B34" s="1"/>
      <c r="C34" s="1"/>
      <c r="D34" s="1" t="s">
        <v>131</v>
      </c>
      <c r="E34" s="1"/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 t="s">
        <v>132</v>
      </c>
      <c r="F35" s="1"/>
      <c r="G35" s="1"/>
      <c r="H35" s="1"/>
      <c r="I35" s="1"/>
      <c r="J35" s="2"/>
      <c r="K35" s="2"/>
      <c r="L35" s="2"/>
      <c r="M35" s="15"/>
    </row>
    <row r="36" spans="1:13" x14ac:dyDescent="0.25">
      <c r="A36" s="1"/>
      <c r="B36" s="1"/>
      <c r="C36" s="1"/>
      <c r="D36" s="1"/>
      <c r="E36" s="1"/>
      <c r="F36" s="1" t="s">
        <v>133</v>
      </c>
      <c r="G36" s="1"/>
      <c r="H36" s="1"/>
      <c r="I36" s="1"/>
      <c r="J36" s="2">
        <v>0</v>
      </c>
      <c r="K36" s="2">
        <v>83000</v>
      </c>
      <c r="L36" s="2">
        <f t="shared" ref="L36:L42" si="2">ROUND((J36-K36),5)</f>
        <v>-83000</v>
      </c>
      <c r="M36" s="15">
        <f t="shared" ref="M36:M42" si="3">ROUND(IF(K36=0, IF(J36=0, 0, 1), J36/K36),5)</f>
        <v>0</v>
      </c>
    </row>
    <row r="37" spans="1:13" x14ac:dyDescent="0.25">
      <c r="A37" s="1"/>
      <c r="B37" s="1"/>
      <c r="C37" s="1"/>
      <c r="D37" s="1"/>
      <c r="E37" s="1"/>
      <c r="F37" s="1" t="s">
        <v>134</v>
      </c>
      <c r="G37" s="1"/>
      <c r="H37" s="1"/>
      <c r="I37" s="1"/>
      <c r="J37" s="2">
        <v>0</v>
      </c>
      <c r="K37" s="2">
        <v>25150</v>
      </c>
      <c r="L37" s="2">
        <f t="shared" si="2"/>
        <v>-25150</v>
      </c>
      <c r="M37" s="15">
        <f t="shared" si="3"/>
        <v>0</v>
      </c>
    </row>
    <row r="38" spans="1:13" x14ac:dyDescent="0.25">
      <c r="A38" s="1"/>
      <c r="B38" s="1"/>
      <c r="C38" s="1"/>
      <c r="D38" s="1"/>
      <c r="E38" s="1"/>
      <c r="F38" s="1" t="s">
        <v>135</v>
      </c>
      <c r="G38" s="1"/>
      <c r="H38" s="1"/>
      <c r="I38" s="1"/>
      <c r="J38" s="2">
        <v>0</v>
      </c>
      <c r="K38" s="2">
        <v>30000</v>
      </c>
      <c r="L38" s="2">
        <f t="shared" si="2"/>
        <v>-30000</v>
      </c>
      <c r="M38" s="15">
        <f t="shared" si="3"/>
        <v>0</v>
      </c>
    </row>
    <row r="39" spans="1:13" x14ac:dyDescent="0.25">
      <c r="A39" s="1"/>
      <c r="B39" s="1"/>
      <c r="C39" s="1"/>
      <c r="D39" s="1"/>
      <c r="E39" s="1"/>
      <c r="F39" s="1" t="s">
        <v>136</v>
      </c>
      <c r="G39" s="1"/>
      <c r="H39" s="1"/>
      <c r="I39" s="1"/>
      <c r="J39" s="2">
        <v>93925.02</v>
      </c>
      <c r="K39" s="2">
        <v>93925.07</v>
      </c>
      <c r="L39" s="2">
        <f t="shared" si="2"/>
        <v>-0.05</v>
      </c>
      <c r="M39" s="15">
        <f t="shared" si="3"/>
        <v>1</v>
      </c>
    </row>
    <row r="40" spans="1:13" x14ac:dyDescent="0.25">
      <c r="A40" s="1"/>
      <c r="B40" s="1"/>
      <c r="C40" s="1"/>
      <c r="D40" s="1"/>
      <c r="E40" s="1"/>
      <c r="F40" s="1" t="s">
        <v>137</v>
      </c>
      <c r="G40" s="1"/>
      <c r="H40" s="1"/>
      <c r="I40" s="1"/>
      <c r="J40" s="2">
        <v>0</v>
      </c>
      <c r="K40" s="2">
        <v>0</v>
      </c>
      <c r="L40" s="2">
        <f t="shared" si="2"/>
        <v>0</v>
      </c>
      <c r="M40" s="15">
        <f t="shared" si="3"/>
        <v>0</v>
      </c>
    </row>
    <row r="41" spans="1:13" ht="15.75" thickBot="1" x14ac:dyDescent="0.3">
      <c r="A41" s="1"/>
      <c r="B41" s="1"/>
      <c r="C41" s="1"/>
      <c r="D41" s="1"/>
      <c r="E41" s="1"/>
      <c r="F41" s="1" t="s">
        <v>138</v>
      </c>
      <c r="G41" s="1"/>
      <c r="H41" s="1"/>
      <c r="I41" s="1"/>
      <c r="J41" s="4">
        <v>11987.14</v>
      </c>
      <c r="K41" s="4">
        <v>23056.99</v>
      </c>
      <c r="L41" s="4">
        <f t="shared" si="2"/>
        <v>-11069.85</v>
      </c>
      <c r="M41" s="18">
        <f t="shared" si="3"/>
        <v>0.51988999999999996</v>
      </c>
    </row>
    <row r="42" spans="1:13" x14ac:dyDescent="0.25">
      <c r="A42" s="1"/>
      <c r="B42" s="1"/>
      <c r="C42" s="1"/>
      <c r="D42" s="1"/>
      <c r="E42" s="1" t="s">
        <v>139</v>
      </c>
      <c r="F42" s="1"/>
      <c r="G42" s="1"/>
      <c r="H42" s="1"/>
      <c r="I42" s="1"/>
      <c r="J42" s="2">
        <f>ROUND(SUM(J35:J41),5)</f>
        <v>105912.16</v>
      </c>
      <c r="K42" s="2">
        <f>ROUND(SUM(K35:K41),5)</f>
        <v>255132.06</v>
      </c>
      <c r="L42" s="2">
        <f t="shared" si="2"/>
        <v>-149219.9</v>
      </c>
      <c r="M42" s="15">
        <f t="shared" si="3"/>
        <v>0.41513</v>
      </c>
    </row>
    <row r="43" spans="1:13" x14ac:dyDescent="0.25">
      <c r="A43" s="1"/>
      <c r="B43" s="1"/>
      <c r="C43" s="1"/>
      <c r="D43" s="1"/>
      <c r="E43" s="1" t="s">
        <v>140</v>
      </c>
      <c r="F43" s="1"/>
      <c r="G43" s="1"/>
      <c r="H43" s="1"/>
      <c r="I43" s="1"/>
      <c r="J43" s="2"/>
      <c r="K43" s="2"/>
      <c r="L43" s="2"/>
      <c r="M43" s="15"/>
    </row>
    <row r="44" spans="1:13" x14ac:dyDescent="0.25">
      <c r="A44" s="1"/>
      <c r="B44" s="1"/>
      <c r="C44" s="1"/>
      <c r="D44" s="1"/>
      <c r="E44" s="1"/>
      <c r="F44" s="1" t="s">
        <v>141</v>
      </c>
      <c r="G44" s="1"/>
      <c r="H44" s="1"/>
      <c r="I44" s="1"/>
      <c r="J44" s="2">
        <v>559.59</v>
      </c>
      <c r="K44" s="2">
        <v>1185.43</v>
      </c>
      <c r="L44" s="2">
        <f>ROUND((J44-K44),5)</f>
        <v>-625.84</v>
      </c>
      <c r="M44" s="15">
        <f>ROUND(IF(K44=0, IF(J44=0, 0, 1), J44/K44),5)</f>
        <v>0.47205999999999998</v>
      </c>
    </row>
    <row r="45" spans="1:13" x14ac:dyDescent="0.25">
      <c r="A45" s="1"/>
      <c r="B45" s="1"/>
      <c r="C45" s="1"/>
      <c r="D45" s="1"/>
      <c r="E45" s="1"/>
      <c r="F45" s="1" t="s">
        <v>142</v>
      </c>
      <c r="G45" s="1"/>
      <c r="H45" s="1"/>
      <c r="I45" s="1"/>
      <c r="J45" s="2">
        <v>1817.67</v>
      </c>
      <c r="K45" s="2">
        <v>3154.15</v>
      </c>
      <c r="L45" s="2">
        <f>ROUND((J45-K45),5)</f>
        <v>-1336.48</v>
      </c>
      <c r="M45" s="15">
        <f>ROUND(IF(K45=0, IF(J45=0, 0, 1), J45/K45),5)</f>
        <v>0.57628000000000001</v>
      </c>
    </row>
    <row r="46" spans="1:13" x14ac:dyDescent="0.25">
      <c r="A46" s="1"/>
      <c r="B46" s="1"/>
      <c r="C46" s="1"/>
      <c r="D46" s="1"/>
      <c r="E46" s="1"/>
      <c r="F46" s="1" t="s">
        <v>143</v>
      </c>
      <c r="G46" s="1"/>
      <c r="H46" s="1"/>
      <c r="I46" s="1"/>
      <c r="J46" s="2">
        <v>811.58</v>
      </c>
      <c r="K46" s="2">
        <v>1861.52</v>
      </c>
      <c r="L46" s="2">
        <f>ROUND((J46-K46),5)</f>
        <v>-1049.94</v>
      </c>
      <c r="M46" s="15">
        <f>ROUND(IF(K46=0, IF(J46=0, 0, 1), J46/K46),5)</f>
        <v>0.43597999999999998</v>
      </c>
    </row>
    <row r="47" spans="1:13" x14ac:dyDescent="0.25">
      <c r="A47" s="1"/>
      <c r="B47" s="1"/>
      <c r="C47" s="1"/>
      <c r="D47" s="1"/>
      <c r="E47" s="1"/>
      <c r="F47" s="1" t="s">
        <v>144</v>
      </c>
      <c r="G47" s="1"/>
      <c r="H47" s="1"/>
      <c r="I47" s="1"/>
      <c r="J47" s="2">
        <v>375.18</v>
      </c>
      <c r="K47" s="2">
        <v>583.13</v>
      </c>
      <c r="L47" s="2">
        <f>ROUND((J47-K47),5)</f>
        <v>-207.95</v>
      </c>
      <c r="M47" s="15">
        <f>ROUND(IF(K47=0, IF(J47=0, 0, 1), J47/K47),5)</f>
        <v>0.64339000000000002</v>
      </c>
    </row>
    <row r="48" spans="1:13" x14ac:dyDescent="0.25">
      <c r="A48" s="1"/>
      <c r="B48" s="1"/>
      <c r="C48" s="1"/>
      <c r="D48" s="1"/>
      <c r="E48" s="1"/>
      <c r="F48" s="1" t="s">
        <v>145</v>
      </c>
      <c r="G48" s="1"/>
      <c r="H48" s="1"/>
      <c r="I48" s="1"/>
      <c r="J48" s="2">
        <v>1036.5</v>
      </c>
      <c r="K48" s="2">
        <v>0</v>
      </c>
      <c r="L48" s="2">
        <f>ROUND((J48-K48),5)</f>
        <v>1036.5</v>
      </c>
      <c r="M48" s="15">
        <f>ROUND(IF(K48=0, IF(J48=0, 0, 1), J48/K48),5)</f>
        <v>1</v>
      </c>
    </row>
    <row r="49" spans="1:13" x14ac:dyDescent="0.25">
      <c r="A49" s="1"/>
      <c r="B49" s="1"/>
      <c r="C49" s="1"/>
      <c r="D49" s="1"/>
      <c r="E49" s="1"/>
      <c r="F49" s="1" t="s">
        <v>146</v>
      </c>
      <c r="G49" s="1"/>
      <c r="H49" s="1"/>
      <c r="I49" s="1"/>
      <c r="J49" s="2"/>
      <c r="K49" s="2"/>
      <c r="L49" s="2"/>
      <c r="M49" s="15"/>
    </row>
    <row r="50" spans="1:13" x14ac:dyDescent="0.25">
      <c r="A50" s="1"/>
      <c r="B50" s="1"/>
      <c r="C50" s="1"/>
      <c r="D50" s="1"/>
      <c r="E50" s="1"/>
      <c r="F50" s="1"/>
      <c r="G50" s="1" t="s">
        <v>147</v>
      </c>
      <c r="H50" s="1"/>
      <c r="I50" s="1"/>
      <c r="J50" s="2">
        <v>16513.63</v>
      </c>
      <c r="K50" s="2">
        <v>17822.88</v>
      </c>
      <c r="L50" s="2">
        <f>ROUND((J50-K50),5)</f>
        <v>-1309.25</v>
      </c>
      <c r="M50" s="15">
        <f>ROUND(IF(K50=0, IF(J50=0, 0, 1), J50/K50),5)</f>
        <v>0.92654000000000003</v>
      </c>
    </row>
    <row r="51" spans="1:13" x14ac:dyDescent="0.25">
      <c r="A51" s="1"/>
      <c r="B51" s="1"/>
      <c r="C51" s="1"/>
      <c r="D51" s="1"/>
      <c r="E51" s="1"/>
      <c r="F51" s="1"/>
      <c r="G51" s="1" t="s">
        <v>148</v>
      </c>
      <c r="H51" s="1"/>
      <c r="I51" s="1"/>
      <c r="J51" s="2">
        <v>0</v>
      </c>
      <c r="K51" s="2">
        <v>0</v>
      </c>
      <c r="L51" s="2">
        <f>ROUND((J51-K51),5)</f>
        <v>0</v>
      </c>
      <c r="M51" s="15">
        <f>ROUND(IF(K51=0, IF(J51=0, 0, 1), J51/K51),5)</f>
        <v>0</v>
      </c>
    </row>
    <row r="52" spans="1:13" ht="15.75" thickBot="1" x14ac:dyDescent="0.3">
      <c r="A52" s="1"/>
      <c r="B52" s="1"/>
      <c r="C52" s="1"/>
      <c r="D52" s="1"/>
      <c r="E52" s="1"/>
      <c r="F52" s="1"/>
      <c r="G52" s="1" t="s">
        <v>149</v>
      </c>
      <c r="H52" s="1"/>
      <c r="I52" s="1"/>
      <c r="J52" s="4">
        <v>332.76</v>
      </c>
      <c r="K52" s="4">
        <v>0</v>
      </c>
      <c r="L52" s="4">
        <f>ROUND((J52-K52),5)</f>
        <v>332.76</v>
      </c>
      <c r="M52" s="18">
        <f>ROUND(IF(K52=0, IF(J52=0, 0, 1), J52/K52),5)</f>
        <v>1</v>
      </c>
    </row>
    <row r="53" spans="1:13" x14ac:dyDescent="0.25">
      <c r="A53" s="1"/>
      <c r="B53" s="1"/>
      <c r="C53" s="1"/>
      <c r="D53" s="1"/>
      <c r="E53" s="1"/>
      <c r="F53" s="1" t="s">
        <v>150</v>
      </c>
      <c r="G53" s="1"/>
      <c r="H53" s="1"/>
      <c r="I53" s="1"/>
      <c r="J53" s="2">
        <f>ROUND(SUM(J49:J52),5)</f>
        <v>16846.39</v>
      </c>
      <c r="K53" s="2">
        <f>ROUND(SUM(K49:K52),5)</f>
        <v>17822.88</v>
      </c>
      <c r="L53" s="2">
        <f>ROUND((J53-K53),5)</f>
        <v>-976.49</v>
      </c>
      <c r="M53" s="15">
        <f>ROUND(IF(K53=0, IF(J53=0, 0, 1), J53/K53),5)</f>
        <v>0.94520999999999999</v>
      </c>
    </row>
    <row r="54" spans="1:13" x14ac:dyDescent="0.25">
      <c r="A54" s="1"/>
      <c r="B54" s="1"/>
      <c r="C54" s="1"/>
      <c r="D54" s="1"/>
      <c r="E54" s="1"/>
      <c r="F54" s="1" t="s">
        <v>151</v>
      </c>
      <c r="G54" s="1"/>
      <c r="H54" s="1"/>
      <c r="I54" s="1"/>
      <c r="J54" s="2"/>
      <c r="K54" s="2"/>
      <c r="L54" s="2"/>
      <c r="M54" s="15"/>
    </row>
    <row r="55" spans="1:13" x14ac:dyDescent="0.25">
      <c r="A55" s="1"/>
      <c r="B55" s="1"/>
      <c r="C55" s="1"/>
      <c r="D55" s="1"/>
      <c r="E55" s="1"/>
      <c r="F55" s="1"/>
      <c r="G55" s="1" t="s">
        <v>152</v>
      </c>
      <c r="H55" s="1"/>
      <c r="I55" s="1"/>
      <c r="J55" s="2">
        <v>0</v>
      </c>
      <c r="K55" s="2">
        <v>0</v>
      </c>
      <c r="L55" s="2">
        <f>ROUND((J55-K55),5)</f>
        <v>0</v>
      </c>
      <c r="M55" s="15">
        <f>ROUND(IF(K55=0, IF(J55=0, 0, 1), J55/K55),5)</f>
        <v>0</v>
      </c>
    </row>
    <row r="56" spans="1:13" x14ac:dyDescent="0.25">
      <c r="A56" s="1"/>
      <c r="B56" s="1"/>
      <c r="C56" s="1"/>
      <c r="D56" s="1"/>
      <c r="E56" s="1"/>
      <c r="F56" s="1"/>
      <c r="G56" s="1" t="s">
        <v>153</v>
      </c>
      <c r="H56" s="1"/>
      <c r="I56" s="1"/>
      <c r="J56" s="2">
        <v>-4844</v>
      </c>
      <c r="K56" s="2">
        <v>0</v>
      </c>
      <c r="L56" s="2">
        <f>ROUND((J56-K56),5)</f>
        <v>-4844</v>
      </c>
      <c r="M56" s="15">
        <f>ROUND(IF(K56=0, IF(J56=0, 0, 1), J56/K56),5)</f>
        <v>1</v>
      </c>
    </row>
    <row r="57" spans="1:13" x14ac:dyDescent="0.25">
      <c r="A57" s="1"/>
      <c r="B57" s="1"/>
      <c r="C57" s="1"/>
      <c r="D57" s="1"/>
      <c r="E57" s="1"/>
      <c r="F57" s="1"/>
      <c r="G57" s="1" t="s">
        <v>154</v>
      </c>
      <c r="H57" s="1"/>
      <c r="I57" s="1"/>
      <c r="J57" s="2">
        <v>-127</v>
      </c>
      <c r="K57" s="2">
        <v>40000</v>
      </c>
      <c r="L57" s="2">
        <f>ROUND((J57-K57),5)</f>
        <v>-40127</v>
      </c>
      <c r="M57" s="15">
        <f>ROUND(IF(K57=0, IF(J57=0, 0, 1), J57/K57),5)</f>
        <v>-3.1800000000000001E-3</v>
      </c>
    </row>
    <row r="58" spans="1:13" x14ac:dyDescent="0.25">
      <c r="A58" s="1"/>
      <c r="B58" s="1"/>
      <c r="C58" s="1"/>
      <c r="D58" s="1"/>
      <c r="E58" s="1"/>
      <c r="F58" s="1"/>
      <c r="G58" s="1" t="s">
        <v>155</v>
      </c>
      <c r="H58" s="1"/>
      <c r="I58" s="1"/>
      <c r="J58" s="2">
        <v>10378</v>
      </c>
      <c r="K58" s="2">
        <v>16463.87</v>
      </c>
      <c r="L58" s="2">
        <f>ROUND((J58-K58),5)</f>
        <v>-6085.87</v>
      </c>
      <c r="M58" s="15">
        <f>ROUND(IF(K58=0, IF(J58=0, 0, 1), J58/K58),5)</f>
        <v>0.63034999999999997</v>
      </c>
    </row>
    <row r="59" spans="1:13" ht="15.75" thickBot="1" x14ac:dyDescent="0.3">
      <c r="A59" s="1"/>
      <c r="B59" s="1"/>
      <c r="C59" s="1"/>
      <c r="D59" s="1"/>
      <c r="E59" s="1"/>
      <c r="F59" s="1"/>
      <c r="G59" s="1" t="s">
        <v>357</v>
      </c>
      <c r="H59" s="1"/>
      <c r="I59" s="1"/>
      <c r="J59" s="4">
        <v>100</v>
      </c>
      <c r="K59" s="4"/>
      <c r="L59" s="4"/>
      <c r="M59" s="18"/>
    </row>
    <row r="60" spans="1:13" x14ac:dyDescent="0.25">
      <c r="A60" s="1"/>
      <c r="B60" s="1"/>
      <c r="C60" s="1"/>
      <c r="D60" s="1"/>
      <c r="E60" s="1"/>
      <c r="F60" s="1" t="s">
        <v>156</v>
      </c>
      <c r="G60" s="1"/>
      <c r="H60" s="1"/>
      <c r="I60" s="1"/>
      <c r="J60" s="2">
        <f>ROUND(SUM(J54:J59),5)</f>
        <v>5507</v>
      </c>
      <c r="K60" s="2">
        <f>ROUND(SUM(K54:K59),5)</f>
        <v>56463.87</v>
      </c>
      <c r="L60" s="2">
        <f>ROUND((J60-K60),5)</f>
        <v>-50956.87</v>
      </c>
      <c r="M60" s="15">
        <f>ROUND(IF(K60=0, IF(J60=0, 0, 1), J60/K60),5)</f>
        <v>9.7530000000000006E-2</v>
      </c>
    </row>
    <row r="61" spans="1:13" x14ac:dyDescent="0.25">
      <c r="A61" s="1"/>
      <c r="B61" s="1"/>
      <c r="C61" s="1"/>
      <c r="D61" s="1"/>
      <c r="E61" s="1"/>
      <c r="F61" s="1" t="s">
        <v>157</v>
      </c>
      <c r="G61" s="1"/>
      <c r="H61" s="1"/>
      <c r="I61" s="1"/>
      <c r="J61" s="2"/>
      <c r="K61" s="2"/>
      <c r="L61" s="2"/>
      <c r="M61" s="15"/>
    </row>
    <row r="62" spans="1:13" x14ac:dyDescent="0.25">
      <c r="A62" s="1"/>
      <c r="B62" s="1"/>
      <c r="C62" s="1"/>
      <c r="D62" s="1"/>
      <c r="E62" s="1"/>
      <c r="F62" s="1"/>
      <c r="G62" s="1" t="s">
        <v>158</v>
      </c>
      <c r="H62" s="1"/>
      <c r="I62" s="1"/>
      <c r="J62" s="2">
        <v>577.22</v>
      </c>
      <c r="K62" s="2">
        <v>0</v>
      </c>
      <c r="L62" s="2">
        <f t="shared" ref="L62:L68" si="4">ROUND((J62-K62),5)</f>
        <v>577.22</v>
      </c>
      <c r="M62" s="15">
        <f t="shared" ref="M62:M68" si="5">ROUND(IF(K62=0, IF(J62=0, 0, 1), J62/K62),5)</f>
        <v>1</v>
      </c>
    </row>
    <row r="63" spans="1:13" x14ac:dyDescent="0.25">
      <c r="A63" s="1"/>
      <c r="B63" s="1"/>
      <c r="C63" s="1"/>
      <c r="D63" s="1"/>
      <c r="E63" s="1"/>
      <c r="F63" s="1"/>
      <c r="G63" s="1" t="s">
        <v>159</v>
      </c>
      <c r="H63" s="1"/>
      <c r="I63" s="1"/>
      <c r="J63" s="2">
        <v>12899.26</v>
      </c>
      <c r="K63" s="2">
        <v>13000</v>
      </c>
      <c r="L63" s="2">
        <f t="shared" si="4"/>
        <v>-100.74</v>
      </c>
      <c r="M63" s="15">
        <f t="shared" si="5"/>
        <v>0.99224999999999997</v>
      </c>
    </row>
    <row r="64" spans="1:13" x14ac:dyDescent="0.25">
      <c r="A64" s="1"/>
      <c r="B64" s="1"/>
      <c r="C64" s="1"/>
      <c r="D64" s="1"/>
      <c r="E64" s="1"/>
      <c r="F64" s="1"/>
      <c r="G64" s="1" t="s">
        <v>160</v>
      </c>
      <c r="H64" s="1"/>
      <c r="I64" s="1"/>
      <c r="J64" s="2">
        <v>0</v>
      </c>
      <c r="K64" s="2">
        <v>462.58</v>
      </c>
      <c r="L64" s="2">
        <f t="shared" si="4"/>
        <v>-462.58</v>
      </c>
      <c r="M64" s="15">
        <f t="shared" si="5"/>
        <v>0</v>
      </c>
    </row>
    <row r="65" spans="1:13" x14ac:dyDescent="0.25">
      <c r="A65" s="1"/>
      <c r="B65" s="1"/>
      <c r="C65" s="1"/>
      <c r="D65" s="1"/>
      <c r="E65" s="1"/>
      <c r="F65" s="1"/>
      <c r="G65" s="1" t="s">
        <v>161</v>
      </c>
      <c r="H65" s="1"/>
      <c r="I65" s="1"/>
      <c r="J65" s="2">
        <v>1100</v>
      </c>
      <c r="K65" s="2">
        <v>1100</v>
      </c>
      <c r="L65" s="2">
        <f t="shared" si="4"/>
        <v>0</v>
      </c>
      <c r="M65" s="15">
        <f t="shared" si="5"/>
        <v>1</v>
      </c>
    </row>
    <row r="66" spans="1:13" x14ac:dyDescent="0.25">
      <c r="A66" s="1"/>
      <c r="B66" s="1"/>
      <c r="C66" s="1"/>
      <c r="D66" s="1"/>
      <c r="E66" s="1"/>
      <c r="F66" s="1"/>
      <c r="G66" s="1" t="s">
        <v>162</v>
      </c>
      <c r="H66" s="1"/>
      <c r="I66" s="1"/>
      <c r="J66" s="2">
        <v>250</v>
      </c>
      <c r="K66" s="2">
        <v>250</v>
      </c>
      <c r="L66" s="2">
        <f t="shared" si="4"/>
        <v>0</v>
      </c>
      <c r="M66" s="15">
        <f t="shared" si="5"/>
        <v>1</v>
      </c>
    </row>
    <row r="67" spans="1:13" ht="15.75" thickBot="1" x14ac:dyDescent="0.3">
      <c r="A67" s="1"/>
      <c r="B67" s="1"/>
      <c r="C67" s="1"/>
      <c r="D67" s="1"/>
      <c r="E67" s="1"/>
      <c r="F67" s="1"/>
      <c r="G67" s="1" t="s">
        <v>163</v>
      </c>
      <c r="H67" s="1"/>
      <c r="I67" s="1"/>
      <c r="J67" s="4">
        <v>5521.39</v>
      </c>
      <c r="K67" s="4">
        <v>4305.3599999999997</v>
      </c>
      <c r="L67" s="4">
        <f t="shared" si="4"/>
        <v>1216.03</v>
      </c>
      <c r="M67" s="18">
        <f t="shared" si="5"/>
        <v>1.2824500000000001</v>
      </c>
    </row>
    <row r="68" spans="1:13" x14ac:dyDescent="0.25">
      <c r="A68" s="1"/>
      <c r="B68" s="1"/>
      <c r="C68" s="1"/>
      <c r="D68" s="1"/>
      <c r="E68" s="1"/>
      <c r="F68" s="1" t="s">
        <v>164</v>
      </c>
      <c r="G68" s="1"/>
      <c r="H68" s="1"/>
      <c r="I68" s="1"/>
      <c r="J68" s="2">
        <f>ROUND(SUM(J61:J67),5)</f>
        <v>20347.87</v>
      </c>
      <c r="K68" s="2">
        <f>ROUND(SUM(K61:K67),5)</f>
        <v>19117.939999999999</v>
      </c>
      <c r="L68" s="2">
        <f t="shared" si="4"/>
        <v>1229.93</v>
      </c>
      <c r="M68" s="15">
        <f t="shared" si="5"/>
        <v>1.06433</v>
      </c>
    </row>
    <row r="69" spans="1:13" x14ac:dyDescent="0.25">
      <c r="A69" s="1"/>
      <c r="B69" s="1"/>
      <c r="C69" s="1"/>
      <c r="D69" s="1"/>
      <c r="E69" s="1"/>
      <c r="F69" s="1" t="s">
        <v>165</v>
      </c>
      <c r="G69" s="1"/>
      <c r="H69" s="1"/>
      <c r="I69" s="1"/>
      <c r="J69" s="2"/>
      <c r="K69" s="2"/>
      <c r="L69" s="2"/>
      <c r="M69" s="15"/>
    </row>
    <row r="70" spans="1:13" x14ac:dyDescent="0.25">
      <c r="A70" s="1"/>
      <c r="B70" s="1"/>
      <c r="C70" s="1"/>
      <c r="D70" s="1"/>
      <c r="E70" s="1"/>
      <c r="F70" s="1"/>
      <c r="G70" s="1" t="s">
        <v>166</v>
      </c>
      <c r="H70" s="1"/>
      <c r="I70" s="1"/>
      <c r="J70" s="2"/>
      <c r="K70" s="2"/>
      <c r="L70" s="2"/>
      <c r="M70" s="15"/>
    </row>
    <row r="71" spans="1:13" x14ac:dyDescent="0.25">
      <c r="A71" s="1"/>
      <c r="B71" s="1"/>
      <c r="C71" s="1"/>
      <c r="D71" s="1"/>
      <c r="E71" s="1"/>
      <c r="F71" s="1"/>
      <c r="G71" s="1"/>
      <c r="H71" s="1" t="s">
        <v>167</v>
      </c>
      <c r="I71" s="1"/>
      <c r="J71" s="2">
        <v>18844.47</v>
      </c>
      <c r="K71" s="2">
        <v>33333.31</v>
      </c>
      <c r="L71" s="2">
        <f>ROUND((J71-K71),5)</f>
        <v>-14488.84</v>
      </c>
      <c r="M71" s="15">
        <f>ROUND(IF(K71=0, IF(J71=0, 0, 1), J71/K71),5)</f>
        <v>0.56533</v>
      </c>
    </row>
    <row r="72" spans="1:13" x14ac:dyDescent="0.25">
      <c r="A72" s="1"/>
      <c r="B72" s="1"/>
      <c r="C72" s="1"/>
      <c r="D72" s="1"/>
      <c r="E72" s="1"/>
      <c r="F72" s="1"/>
      <c r="G72" s="1"/>
      <c r="H72" s="1" t="s">
        <v>168</v>
      </c>
      <c r="I72" s="1"/>
      <c r="J72" s="2">
        <v>4096.38</v>
      </c>
      <c r="K72" s="2">
        <v>12937.5</v>
      </c>
      <c r="L72" s="2">
        <f>ROUND((J72-K72),5)</f>
        <v>-8841.1200000000008</v>
      </c>
      <c r="M72" s="15">
        <f>ROUND(IF(K72=0, IF(J72=0, 0, 1), J72/K72),5)</f>
        <v>0.31663000000000002</v>
      </c>
    </row>
    <row r="73" spans="1:13" x14ac:dyDescent="0.25">
      <c r="A73" s="1"/>
      <c r="B73" s="1"/>
      <c r="C73" s="1"/>
      <c r="D73" s="1"/>
      <c r="E73" s="1"/>
      <c r="F73" s="1"/>
      <c r="G73" s="1"/>
      <c r="H73" s="1" t="s">
        <v>169</v>
      </c>
      <c r="I73" s="1"/>
      <c r="J73" s="2">
        <v>25409.46</v>
      </c>
      <c r="K73" s="2">
        <v>22924.799999999999</v>
      </c>
      <c r="L73" s="2">
        <f>ROUND((J73-K73),5)</f>
        <v>2484.66</v>
      </c>
      <c r="M73" s="15">
        <f>ROUND(IF(K73=0, IF(J73=0, 0, 1), J73/K73),5)</f>
        <v>1.1083799999999999</v>
      </c>
    </row>
    <row r="74" spans="1:13" x14ac:dyDescent="0.25">
      <c r="A74" s="1"/>
      <c r="B74" s="1"/>
      <c r="C74" s="1"/>
      <c r="D74" s="1"/>
      <c r="E74" s="1"/>
      <c r="F74" s="1"/>
      <c r="G74" s="1"/>
      <c r="H74" s="1" t="s">
        <v>170</v>
      </c>
      <c r="I74" s="1"/>
      <c r="J74" s="2"/>
      <c r="K74" s="2"/>
      <c r="L74" s="2"/>
      <c r="M74" s="15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 t="s">
        <v>171</v>
      </c>
      <c r="J75" s="2">
        <v>64855.7</v>
      </c>
      <c r="K75" s="2">
        <v>64855.67</v>
      </c>
      <c r="L75" s="2">
        <f t="shared" ref="L75:L80" si="6">ROUND((J75-K75),5)</f>
        <v>0.03</v>
      </c>
      <c r="M75" s="15">
        <f t="shared" ref="M75:M80" si="7">ROUND(IF(K75=0, IF(J75=0, 0, 1), J75/K75),5)</f>
        <v>1</v>
      </c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 t="s">
        <v>172</v>
      </c>
      <c r="J76" s="2">
        <v>7134.15</v>
      </c>
      <c r="K76" s="2">
        <v>7134.15</v>
      </c>
      <c r="L76" s="2">
        <f t="shared" si="6"/>
        <v>0</v>
      </c>
      <c r="M76" s="15">
        <f t="shared" si="7"/>
        <v>1</v>
      </c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 t="s">
        <v>173</v>
      </c>
      <c r="J77" s="2">
        <v>2594.25</v>
      </c>
      <c r="K77" s="2">
        <v>2594.1999999999998</v>
      </c>
      <c r="L77" s="2">
        <f t="shared" si="6"/>
        <v>0.05</v>
      </c>
      <c r="M77" s="15">
        <f t="shared" si="7"/>
        <v>1.0000199999999999</v>
      </c>
    </row>
    <row r="78" spans="1:13" ht="15.75" thickBot="1" x14ac:dyDescent="0.3">
      <c r="A78" s="1"/>
      <c r="B78" s="1"/>
      <c r="C78" s="1"/>
      <c r="D78" s="1"/>
      <c r="E78" s="1"/>
      <c r="F78" s="1"/>
      <c r="G78" s="1"/>
      <c r="H78" s="1"/>
      <c r="I78" s="1" t="s">
        <v>174</v>
      </c>
      <c r="J78" s="4">
        <v>5500</v>
      </c>
      <c r="K78" s="4">
        <v>5500</v>
      </c>
      <c r="L78" s="4">
        <f t="shared" si="6"/>
        <v>0</v>
      </c>
      <c r="M78" s="18">
        <f t="shared" si="7"/>
        <v>1</v>
      </c>
    </row>
    <row r="79" spans="1:13" x14ac:dyDescent="0.25">
      <c r="A79" s="1"/>
      <c r="B79" s="1"/>
      <c r="C79" s="1"/>
      <c r="D79" s="1"/>
      <c r="E79" s="1"/>
      <c r="F79" s="1"/>
      <c r="G79" s="1"/>
      <c r="H79" s="1" t="s">
        <v>175</v>
      </c>
      <c r="I79" s="1"/>
      <c r="J79" s="2">
        <f>ROUND(SUM(J74:J78),5)</f>
        <v>80084.100000000006</v>
      </c>
      <c r="K79" s="2">
        <f>ROUND(SUM(K74:K78),5)</f>
        <v>80084.02</v>
      </c>
      <c r="L79" s="2">
        <f t="shared" si="6"/>
        <v>0.08</v>
      </c>
      <c r="M79" s="15">
        <f t="shared" si="7"/>
        <v>1</v>
      </c>
    </row>
    <row r="80" spans="1:13" x14ac:dyDescent="0.25">
      <c r="A80" s="1"/>
      <c r="B80" s="1"/>
      <c r="C80" s="1"/>
      <c r="D80" s="1"/>
      <c r="E80" s="1"/>
      <c r="F80" s="1"/>
      <c r="G80" s="1"/>
      <c r="H80" s="1" t="s">
        <v>176</v>
      </c>
      <c r="I80" s="1"/>
      <c r="J80" s="2">
        <v>184517.55</v>
      </c>
      <c r="K80" s="2">
        <v>155765.04999999999</v>
      </c>
      <c r="L80" s="2">
        <f t="shared" si="6"/>
        <v>28752.5</v>
      </c>
      <c r="M80" s="15">
        <f t="shared" si="7"/>
        <v>1.18459</v>
      </c>
    </row>
    <row r="81" spans="1:13" x14ac:dyDescent="0.25">
      <c r="A81" s="1"/>
      <c r="B81" s="1"/>
      <c r="C81" s="1"/>
      <c r="D81" s="1"/>
      <c r="E81" s="1"/>
      <c r="F81" s="1"/>
      <c r="G81" s="1"/>
      <c r="H81" s="1" t="s">
        <v>177</v>
      </c>
      <c r="I81" s="1"/>
      <c r="J81" s="2">
        <v>13671.41</v>
      </c>
      <c r="K81" s="2"/>
      <c r="L81" s="2"/>
      <c r="M81" s="15"/>
    </row>
    <row r="82" spans="1:13" x14ac:dyDescent="0.25">
      <c r="A82" s="1"/>
      <c r="B82" s="1"/>
      <c r="C82" s="1"/>
      <c r="D82" s="1"/>
      <c r="E82" s="1"/>
      <c r="F82" s="1"/>
      <c r="G82" s="1"/>
      <c r="H82" s="1" t="s">
        <v>178</v>
      </c>
      <c r="I82" s="1"/>
      <c r="J82" s="2">
        <v>2492.52</v>
      </c>
      <c r="K82" s="2"/>
      <c r="L82" s="2"/>
      <c r="M82" s="15"/>
    </row>
    <row r="83" spans="1:13" x14ac:dyDescent="0.25">
      <c r="A83" s="1"/>
      <c r="B83" s="1"/>
      <c r="C83" s="1"/>
      <c r="D83" s="1"/>
      <c r="E83" s="1"/>
      <c r="F83" s="1"/>
      <c r="G83" s="1"/>
      <c r="H83" s="1" t="s">
        <v>179</v>
      </c>
      <c r="I83" s="1"/>
      <c r="J83" s="2">
        <v>40153.51</v>
      </c>
      <c r="K83" s="2">
        <v>40021.31</v>
      </c>
      <c r="L83" s="2">
        <f>ROUND((J83-K83),5)</f>
        <v>132.19999999999999</v>
      </c>
      <c r="M83" s="15">
        <f>ROUND(IF(K83=0, IF(J83=0, 0, 1), J83/K83),5)</f>
        <v>1.0033000000000001</v>
      </c>
    </row>
    <row r="84" spans="1:13" x14ac:dyDescent="0.25">
      <c r="A84" s="1"/>
      <c r="B84" s="1"/>
      <c r="C84" s="1"/>
      <c r="D84" s="1"/>
      <c r="E84" s="1"/>
      <c r="F84" s="1"/>
      <c r="G84" s="1"/>
      <c r="H84" s="1" t="s">
        <v>180</v>
      </c>
      <c r="I84" s="1"/>
      <c r="J84" s="2">
        <v>0</v>
      </c>
      <c r="K84" s="2">
        <v>24225.279999999999</v>
      </c>
      <c r="L84" s="2">
        <f>ROUND((J84-K84),5)</f>
        <v>-24225.279999999999</v>
      </c>
      <c r="M84" s="15">
        <f>ROUND(IF(K84=0, IF(J84=0, 0, 1), J84/K84),5)</f>
        <v>0</v>
      </c>
    </row>
    <row r="85" spans="1:13" ht="15.75" thickBot="1" x14ac:dyDescent="0.3">
      <c r="A85" s="1"/>
      <c r="B85" s="1"/>
      <c r="C85" s="1"/>
      <c r="D85" s="1"/>
      <c r="E85" s="1"/>
      <c r="F85" s="1"/>
      <c r="G85" s="1"/>
      <c r="H85" s="1" t="s">
        <v>181</v>
      </c>
      <c r="I85" s="1"/>
      <c r="J85" s="4">
        <v>51957</v>
      </c>
      <c r="K85" s="4">
        <v>51921.66</v>
      </c>
      <c r="L85" s="4">
        <f>ROUND((J85-K85),5)</f>
        <v>35.340000000000003</v>
      </c>
      <c r="M85" s="18">
        <f>ROUND(IF(K85=0, IF(J85=0, 0, 1), J85/K85),5)</f>
        <v>1.00068</v>
      </c>
    </row>
    <row r="86" spans="1:13" x14ac:dyDescent="0.25">
      <c r="A86" s="1"/>
      <c r="B86" s="1"/>
      <c r="C86" s="1"/>
      <c r="D86" s="1"/>
      <c r="E86" s="1"/>
      <c r="F86" s="1"/>
      <c r="G86" s="1" t="s">
        <v>182</v>
      </c>
      <c r="H86" s="1"/>
      <c r="I86" s="1"/>
      <c r="J86" s="2">
        <f>ROUND(SUM(J70:J73)+SUM(J79:J85),5)</f>
        <v>421226.4</v>
      </c>
      <c r="K86" s="2">
        <f>ROUND(SUM(K70:K73)+SUM(K79:K85),5)</f>
        <v>421212.93</v>
      </c>
      <c r="L86" s="2">
        <f>ROUND((J86-K86),5)</f>
        <v>13.47</v>
      </c>
      <c r="M86" s="15">
        <f>ROUND(IF(K86=0, IF(J86=0, 0, 1), J86/K86),5)</f>
        <v>1.00003</v>
      </c>
    </row>
    <row r="87" spans="1:13" x14ac:dyDescent="0.25">
      <c r="A87" s="1"/>
      <c r="B87" s="1"/>
      <c r="C87" s="1"/>
      <c r="D87" s="1"/>
      <c r="E87" s="1"/>
      <c r="F87" s="1"/>
      <c r="G87" s="1" t="s">
        <v>183</v>
      </c>
      <c r="H87" s="1"/>
      <c r="I87" s="1"/>
      <c r="J87" s="2"/>
      <c r="K87" s="2"/>
      <c r="L87" s="2"/>
      <c r="M87" s="15"/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184</v>
      </c>
      <c r="I88" s="1"/>
      <c r="J88" s="2">
        <v>226.24</v>
      </c>
      <c r="K88" s="2">
        <v>212.5</v>
      </c>
      <c r="L88" s="2">
        <f t="shared" ref="L88:L94" si="8">ROUND((J88-K88),5)</f>
        <v>13.74</v>
      </c>
      <c r="M88" s="15">
        <f t="shared" ref="M88:M94" si="9">ROUND(IF(K88=0, IF(J88=0, 0, 1), J88/K88),5)</f>
        <v>1.0646599999999999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185</v>
      </c>
      <c r="I89" s="1"/>
      <c r="J89" s="2">
        <v>28646.34</v>
      </c>
      <c r="K89" s="2">
        <v>30603.64</v>
      </c>
      <c r="L89" s="2">
        <f t="shared" si="8"/>
        <v>-1957.3</v>
      </c>
      <c r="M89" s="15">
        <f t="shared" si="9"/>
        <v>0.93603999999999998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186</v>
      </c>
      <c r="I90" s="1"/>
      <c r="J90" s="2">
        <v>8818.9500000000007</v>
      </c>
      <c r="K90" s="2">
        <v>9576.69</v>
      </c>
      <c r="L90" s="2">
        <f t="shared" si="8"/>
        <v>-757.74</v>
      </c>
      <c r="M90" s="15">
        <f t="shared" si="9"/>
        <v>0.92088000000000003</v>
      </c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187</v>
      </c>
      <c r="I91" s="1"/>
      <c r="J91" s="2">
        <v>29257.5</v>
      </c>
      <c r="K91" s="2">
        <v>32557.5</v>
      </c>
      <c r="L91" s="2">
        <f t="shared" si="8"/>
        <v>-3300</v>
      </c>
      <c r="M91" s="15">
        <f t="shared" si="9"/>
        <v>0.89863999999999999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188</v>
      </c>
      <c r="I92" s="1"/>
      <c r="J92" s="2">
        <v>0</v>
      </c>
      <c r="K92" s="2">
        <v>2083.31</v>
      </c>
      <c r="L92" s="2">
        <f t="shared" si="8"/>
        <v>-2083.31</v>
      </c>
      <c r="M92" s="15">
        <f t="shared" si="9"/>
        <v>0</v>
      </c>
    </row>
    <row r="93" spans="1:13" ht="15.75" thickBot="1" x14ac:dyDescent="0.3">
      <c r="A93" s="1"/>
      <c r="B93" s="1"/>
      <c r="C93" s="1"/>
      <c r="D93" s="1"/>
      <c r="E93" s="1"/>
      <c r="F93" s="1"/>
      <c r="G93" s="1"/>
      <c r="H93" s="1" t="s">
        <v>189</v>
      </c>
      <c r="I93" s="1"/>
      <c r="J93" s="4">
        <v>595.6</v>
      </c>
      <c r="K93" s="4">
        <v>283.33</v>
      </c>
      <c r="L93" s="4">
        <f t="shared" si="8"/>
        <v>312.27</v>
      </c>
      <c r="M93" s="18">
        <f t="shared" si="9"/>
        <v>2.1021399999999999</v>
      </c>
    </row>
    <row r="94" spans="1:13" x14ac:dyDescent="0.25">
      <c r="A94" s="1"/>
      <c r="B94" s="1"/>
      <c r="C94" s="1"/>
      <c r="D94" s="1"/>
      <c r="E94" s="1"/>
      <c r="F94" s="1"/>
      <c r="G94" s="1" t="s">
        <v>190</v>
      </c>
      <c r="H94" s="1"/>
      <c r="I94" s="1"/>
      <c r="J94" s="2">
        <f>ROUND(SUM(J87:J93),5)</f>
        <v>67544.63</v>
      </c>
      <c r="K94" s="2">
        <f>ROUND(SUM(K87:K93),5)</f>
        <v>75316.97</v>
      </c>
      <c r="L94" s="2">
        <f t="shared" si="8"/>
        <v>-7772.34</v>
      </c>
      <c r="M94" s="15">
        <f t="shared" si="9"/>
        <v>0.89680000000000004</v>
      </c>
    </row>
    <row r="95" spans="1:13" x14ac:dyDescent="0.25">
      <c r="A95" s="1"/>
      <c r="B95" s="1"/>
      <c r="C95" s="1"/>
      <c r="D95" s="1"/>
      <c r="E95" s="1"/>
      <c r="F95" s="1"/>
      <c r="G95" s="1" t="s">
        <v>191</v>
      </c>
      <c r="H95" s="1"/>
      <c r="I95" s="1"/>
      <c r="J95" s="2"/>
      <c r="K95" s="2"/>
      <c r="L95" s="2"/>
      <c r="M95" s="15"/>
    </row>
    <row r="96" spans="1:13" x14ac:dyDescent="0.25">
      <c r="A96" s="1"/>
      <c r="B96" s="1"/>
      <c r="C96" s="1"/>
      <c r="D96" s="1"/>
      <c r="E96" s="1"/>
      <c r="F96" s="1"/>
      <c r="G96" s="1"/>
      <c r="H96" s="1" t="s">
        <v>192</v>
      </c>
      <c r="I96" s="1"/>
      <c r="J96" s="2">
        <v>4419.63</v>
      </c>
      <c r="K96" s="2">
        <v>1207.32</v>
      </c>
      <c r="L96" s="2">
        <f>ROUND((J96-K96),5)</f>
        <v>3212.31</v>
      </c>
      <c r="M96" s="15">
        <f>ROUND(IF(K96=0, IF(J96=0, 0, 1), J96/K96),5)</f>
        <v>3.6606900000000002</v>
      </c>
    </row>
    <row r="97" spans="1:13" x14ac:dyDescent="0.25">
      <c r="A97" s="1"/>
      <c r="B97" s="1"/>
      <c r="C97" s="1"/>
      <c r="D97" s="1"/>
      <c r="E97" s="1"/>
      <c r="F97" s="1"/>
      <c r="G97" s="1"/>
      <c r="H97" s="1" t="s">
        <v>193</v>
      </c>
      <c r="I97" s="1"/>
      <c r="J97" s="2">
        <v>6156</v>
      </c>
      <c r="K97" s="2">
        <v>0</v>
      </c>
      <c r="L97" s="2">
        <f>ROUND((J97-K97),5)</f>
        <v>6156</v>
      </c>
      <c r="M97" s="15">
        <f>ROUND(IF(K97=0, IF(J97=0, 0, 1), J97/K97),5)</f>
        <v>1</v>
      </c>
    </row>
    <row r="98" spans="1:13" x14ac:dyDescent="0.25">
      <c r="A98" s="1"/>
      <c r="B98" s="1"/>
      <c r="C98" s="1"/>
      <c r="D98" s="1"/>
      <c r="E98" s="1"/>
      <c r="F98" s="1"/>
      <c r="G98" s="1"/>
      <c r="H98" s="1" t="s">
        <v>194</v>
      </c>
      <c r="I98" s="1"/>
      <c r="J98" s="2">
        <v>831.78</v>
      </c>
      <c r="K98" s="2">
        <v>778.57</v>
      </c>
      <c r="L98" s="2">
        <f>ROUND((J98-K98),5)</f>
        <v>53.21</v>
      </c>
      <c r="M98" s="15">
        <f>ROUND(IF(K98=0, IF(J98=0, 0, 1), J98/K98),5)</f>
        <v>1.0683400000000001</v>
      </c>
    </row>
    <row r="99" spans="1:13" ht="15.75" thickBot="1" x14ac:dyDescent="0.3">
      <c r="A99" s="1"/>
      <c r="B99" s="1"/>
      <c r="C99" s="1"/>
      <c r="D99" s="1"/>
      <c r="E99" s="1"/>
      <c r="F99" s="1"/>
      <c r="G99" s="1"/>
      <c r="H99" s="1" t="s">
        <v>358</v>
      </c>
      <c r="I99" s="1"/>
      <c r="J99" s="2">
        <v>-31</v>
      </c>
      <c r="K99" s="2"/>
      <c r="L99" s="2"/>
      <c r="M99" s="15"/>
    </row>
    <row r="100" spans="1:13" ht="15.75" thickBot="1" x14ac:dyDescent="0.3">
      <c r="A100" s="1"/>
      <c r="B100" s="1"/>
      <c r="C100" s="1"/>
      <c r="D100" s="1"/>
      <c r="E100" s="1"/>
      <c r="F100" s="1"/>
      <c r="G100" s="1" t="s">
        <v>195</v>
      </c>
      <c r="H100" s="1"/>
      <c r="I100" s="1"/>
      <c r="J100" s="3">
        <f>ROUND(SUM(J95:J99),5)</f>
        <v>11376.41</v>
      </c>
      <c r="K100" s="3">
        <f>ROUND(SUM(K95:K99),5)</f>
        <v>1985.89</v>
      </c>
      <c r="L100" s="3">
        <f>ROUND((J100-K100),5)</f>
        <v>9390.52</v>
      </c>
      <c r="M100" s="17">
        <f>ROUND(IF(K100=0, IF(J100=0, 0, 1), J100/K100),5)</f>
        <v>5.7286200000000003</v>
      </c>
    </row>
    <row r="101" spans="1:13" x14ac:dyDescent="0.25">
      <c r="A101" s="1"/>
      <c r="B101" s="1"/>
      <c r="C101" s="1"/>
      <c r="D101" s="1"/>
      <c r="E101" s="1"/>
      <c r="F101" s="1" t="s">
        <v>196</v>
      </c>
      <c r="G101" s="1"/>
      <c r="H101" s="1"/>
      <c r="I101" s="1"/>
      <c r="J101" s="2">
        <f>ROUND(J69+J86+J94+J100,5)</f>
        <v>500147.44</v>
      </c>
      <c r="K101" s="2">
        <f>ROUND(K69+K86+K94+K100,5)</f>
        <v>498515.79</v>
      </c>
      <c r="L101" s="2">
        <f>ROUND((J101-K101),5)</f>
        <v>1631.65</v>
      </c>
      <c r="M101" s="15">
        <f>ROUND(IF(K101=0, IF(J101=0, 0, 1), J101/K101),5)</f>
        <v>1.0032700000000001</v>
      </c>
    </row>
    <row r="102" spans="1:13" x14ac:dyDescent="0.25">
      <c r="A102" s="1"/>
      <c r="B102" s="1"/>
      <c r="C102" s="1"/>
      <c r="D102" s="1"/>
      <c r="E102" s="1"/>
      <c r="F102" s="1" t="s">
        <v>197</v>
      </c>
      <c r="G102" s="1"/>
      <c r="H102" s="1"/>
      <c r="I102" s="1"/>
      <c r="J102" s="2"/>
      <c r="K102" s="2"/>
      <c r="L102" s="2"/>
      <c r="M102" s="15"/>
    </row>
    <row r="103" spans="1:13" x14ac:dyDescent="0.25">
      <c r="A103" s="1"/>
      <c r="B103" s="1"/>
      <c r="C103" s="1"/>
      <c r="D103" s="1"/>
      <c r="E103" s="1"/>
      <c r="F103" s="1"/>
      <c r="G103" s="1" t="s">
        <v>198</v>
      </c>
      <c r="H103" s="1"/>
      <c r="I103" s="1"/>
      <c r="J103" s="2">
        <v>2213</v>
      </c>
      <c r="K103" s="2">
        <v>584.53</v>
      </c>
      <c r="L103" s="2">
        <f>ROUND((J103-K103),5)</f>
        <v>1628.47</v>
      </c>
      <c r="M103" s="15">
        <f>ROUND(IF(K103=0, IF(J103=0, 0, 1), J103/K103),5)</f>
        <v>3.7859500000000001</v>
      </c>
    </row>
    <row r="104" spans="1:13" x14ac:dyDescent="0.25">
      <c r="A104" s="1"/>
      <c r="B104" s="1"/>
      <c r="C104" s="1"/>
      <c r="D104" s="1"/>
      <c r="E104" s="1"/>
      <c r="F104" s="1"/>
      <c r="G104" s="1" t="s">
        <v>199</v>
      </c>
      <c r="H104" s="1"/>
      <c r="I104" s="1"/>
      <c r="J104" s="2">
        <v>1480</v>
      </c>
      <c r="K104" s="2">
        <v>3995</v>
      </c>
      <c r="L104" s="2">
        <f>ROUND((J104-K104),5)</f>
        <v>-2515</v>
      </c>
      <c r="M104" s="15">
        <f>ROUND(IF(K104=0, IF(J104=0, 0, 1), J104/K104),5)</f>
        <v>0.37046000000000001</v>
      </c>
    </row>
    <row r="105" spans="1:13" x14ac:dyDescent="0.25">
      <c r="A105" s="1"/>
      <c r="B105" s="1"/>
      <c r="C105" s="1"/>
      <c r="D105" s="1"/>
      <c r="E105" s="1"/>
      <c r="F105" s="1"/>
      <c r="G105" s="1" t="s">
        <v>200</v>
      </c>
      <c r="H105" s="1"/>
      <c r="I105" s="1"/>
      <c r="J105" s="2">
        <v>0</v>
      </c>
      <c r="K105" s="2">
        <v>0</v>
      </c>
      <c r="L105" s="2">
        <f>ROUND((J105-K105),5)</f>
        <v>0</v>
      </c>
      <c r="M105" s="15">
        <f>ROUND(IF(K105=0, IF(J105=0, 0, 1), J105/K105),5)</f>
        <v>0</v>
      </c>
    </row>
    <row r="106" spans="1:13" ht="15.75" thickBot="1" x14ac:dyDescent="0.3">
      <c r="A106" s="1"/>
      <c r="B106" s="1"/>
      <c r="C106" s="1"/>
      <c r="D106" s="1"/>
      <c r="E106" s="1"/>
      <c r="F106" s="1"/>
      <c r="G106" s="1" t="s">
        <v>201</v>
      </c>
      <c r="H106" s="1"/>
      <c r="I106" s="1"/>
      <c r="J106" s="4">
        <v>125</v>
      </c>
      <c r="K106" s="4">
        <v>0</v>
      </c>
      <c r="L106" s="4">
        <f>ROUND((J106-K106),5)</f>
        <v>125</v>
      </c>
      <c r="M106" s="18">
        <f>ROUND(IF(K106=0, IF(J106=0, 0, 1), J106/K106),5)</f>
        <v>1</v>
      </c>
    </row>
    <row r="107" spans="1:13" x14ac:dyDescent="0.25">
      <c r="A107" s="1"/>
      <c r="B107" s="1"/>
      <c r="C107" s="1"/>
      <c r="D107" s="1"/>
      <c r="E107" s="1"/>
      <c r="F107" s="1" t="s">
        <v>202</v>
      </c>
      <c r="G107" s="1"/>
      <c r="H107" s="1"/>
      <c r="I107" s="1"/>
      <c r="J107" s="2">
        <f>ROUND(SUM(J102:J106),5)</f>
        <v>3818</v>
      </c>
      <c r="K107" s="2">
        <f>ROUND(SUM(K102:K106),5)</f>
        <v>4579.53</v>
      </c>
      <c r="L107" s="2">
        <f>ROUND((J107-K107),5)</f>
        <v>-761.53</v>
      </c>
      <c r="M107" s="15">
        <f>ROUND(IF(K107=0, IF(J107=0, 0, 1), J107/K107),5)</f>
        <v>0.83370999999999995</v>
      </c>
    </row>
    <row r="108" spans="1:13" x14ac:dyDescent="0.25">
      <c r="A108" s="1"/>
      <c r="B108" s="1"/>
      <c r="C108" s="1"/>
      <c r="D108" s="1"/>
      <c r="E108" s="1"/>
      <c r="F108" s="1" t="s">
        <v>203</v>
      </c>
      <c r="G108" s="1"/>
      <c r="H108" s="1"/>
      <c r="I108" s="1"/>
      <c r="J108" s="2"/>
      <c r="K108" s="2"/>
      <c r="L108" s="2"/>
      <c r="M108" s="15"/>
    </row>
    <row r="109" spans="1:13" x14ac:dyDescent="0.25">
      <c r="A109" s="1"/>
      <c r="B109" s="1"/>
      <c r="C109" s="1"/>
      <c r="D109" s="1"/>
      <c r="E109" s="1"/>
      <c r="F109" s="1"/>
      <c r="G109" s="1" t="s">
        <v>204</v>
      </c>
      <c r="H109" s="1"/>
      <c r="I109" s="1"/>
      <c r="J109" s="2">
        <v>0</v>
      </c>
      <c r="K109" s="2">
        <v>2500</v>
      </c>
      <c r="L109" s="2">
        <f>ROUND((J109-K109),5)</f>
        <v>-2500</v>
      </c>
      <c r="M109" s="15">
        <f>ROUND(IF(K109=0, IF(J109=0, 0, 1), J109/K109),5)</f>
        <v>0</v>
      </c>
    </row>
    <row r="110" spans="1:13" x14ac:dyDescent="0.25">
      <c r="A110" s="1"/>
      <c r="B110" s="1"/>
      <c r="C110" s="1"/>
      <c r="D110" s="1"/>
      <c r="E110" s="1"/>
      <c r="F110" s="1"/>
      <c r="G110" s="1" t="s">
        <v>205</v>
      </c>
      <c r="H110" s="1"/>
      <c r="I110" s="1"/>
      <c r="J110" s="2"/>
      <c r="K110" s="2"/>
      <c r="L110" s="2"/>
      <c r="M110" s="15"/>
    </row>
    <row r="111" spans="1:13" x14ac:dyDescent="0.25">
      <c r="A111" s="1"/>
      <c r="B111" s="1"/>
      <c r="C111" s="1"/>
      <c r="D111" s="1"/>
      <c r="E111" s="1"/>
      <c r="F111" s="1"/>
      <c r="G111" s="1"/>
      <c r="H111" s="1" t="s">
        <v>206</v>
      </c>
      <c r="I111" s="1"/>
      <c r="J111" s="2"/>
      <c r="K111" s="2"/>
      <c r="L111" s="2"/>
      <c r="M111" s="15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 t="s">
        <v>207</v>
      </c>
      <c r="J112" s="2">
        <v>1028</v>
      </c>
      <c r="K112" s="2">
        <v>1775.85</v>
      </c>
      <c r="L112" s="2">
        <f>ROUND((J112-K112),5)</f>
        <v>-747.85</v>
      </c>
      <c r="M112" s="15">
        <f>ROUND(IF(K112=0, IF(J112=0, 0, 1), J112/K112),5)</f>
        <v>0.57887999999999995</v>
      </c>
    </row>
    <row r="113" spans="1:13" ht="15.75" thickBot="1" x14ac:dyDescent="0.3">
      <c r="A113" s="1"/>
      <c r="B113" s="1"/>
      <c r="C113" s="1"/>
      <c r="D113" s="1"/>
      <c r="E113" s="1"/>
      <c r="F113" s="1"/>
      <c r="G113" s="1"/>
      <c r="H113" s="1"/>
      <c r="I113" s="1" t="s">
        <v>208</v>
      </c>
      <c r="J113" s="4">
        <v>3119.12</v>
      </c>
      <c r="K113" s="4">
        <v>6299.9</v>
      </c>
      <c r="L113" s="4">
        <f>ROUND((J113-K113),5)</f>
        <v>-3180.78</v>
      </c>
      <c r="M113" s="18">
        <f>ROUND(IF(K113=0, IF(J113=0, 0, 1), J113/K113),5)</f>
        <v>0.49510999999999999</v>
      </c>
    </row>
    <row r="114" spans="1:13" x14ac:dyDescent="0.25">
      <c r="A114" s="1"/>
      <c r="B114" s="1"/>
      <c r="C114" s="1"/>
      <c r="D114" s="1"/>
      <c r="E114" s="1"/>
      <c r="F114" s="1"/>
      <c r="G114" s="1"/>
      <c r="H114" s="1" t="s">
        <v>209</v>
      </c>
      <c r="I114" s="1"/>
      <c r="J114" s="2">
        <f>ROUND(SUM(J111:J113),5)</f>
        <v>4147.12</v>
      </c>
      <c r="K114" s="2">
        <f>ROUND(SUM(K111:K113),5)</f>
        <v>8075.75</v>
      </c>
      <c r="L114" s="2">
        <f>ROUND((J114-K114),5)</f>
        <v>-3928.63</v>
      </c>
      <c r="M114" s="15">
        <f>ROUND(IF(K114=0, IF(J114=0, 0, 1), J114/K114),5)</f>
        <v>0.51353000000000004</v>
      </c>
    </row>
    <row r="115" spans="1:13" x14ac:dyDescent="0.25">
      <c r="A115" s="1"/>
      <c r="B115" s="1"/>
      <c r="C115" s="1"/>
      <c r="D115" s="1"/>
      <c r="E115" s="1"/>
      <c r="F115" s="1"/>
      <c r="G115" s="1"/>
      <c r="H115" s="1" t="s">
        <v>210</v>
      </c>
      <c r="I115" s="1"/>
      <c r="J115" s="2"/>
      <c r="K115" s="2"/>
      <c r="L115" s="2"/>
      <c r="M115" s="15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 t="s">
        <v>211</v>
      </c>
      <c r="J116" s="2">
        <v>0</v>
      </c>
      <c r="K116" s="2">
        <v>0</v>
      </c>
      <c r="L116" s="2">
        <f>ROUND((J116-K116),5)</f>
        <v>0</v>
      </c>
      <c r="M116" s="15">
        <f>ROUND(IF(K116=0, IF(J116=0, 0, 1), J116/K116),5)</f>
        <v>0</v>
      </c>
    </row>
    <row r="117" spans="1:13" ht="15.75" thickBot="1" x14ac:dyDescent="0.3">
      <c r="A117" s="1"/>
      <c r="B117" s="1"/>
      <c r="C117" s="1"/>
      <c r="D117" s="1"/>
      <c r="E117" s="1"/>
      <c r="F117" s="1"/>
      <c r="G117" s="1"/>
      <c r="H117" s="1"/>
      <c r="I117" s="1" t="s">
        <v>212</v>
      </c>
      <c r="J117" s="4">
        <v>25.71</v>
      </c>
      <c r="K117" s="4">
        <v>320.66000000000003</v>
      </c>
      <c r="L117" s="4">
        <f>ROUND((J117-K117),5)</f>
        <v>-294.95</v>
      </c>
      <c r="M117" s="18">
        <f>ROUND(IF(K117=0, IF(J117=0, 0, 1), J117/K117),5)</f>
        <v>8.0180000000000001E-2</v>
      </c>
    </row>
    <row r="118" spans="1:13" x14ac:dyDescent="0.25">
      <c r="A118" s="1"/>
      <c r="B118" s="1"/>
      <c r="C118" s="1"/>
      <c r="D118" s="1"/>
      <c r="E118" s="1"/>
      <c r="F118" s="1"/>
      <c r="G118" s="1"/>
      <c r="H118" s="1" t="s">
        <v>213</v>
      </c>
      <c r="I118" s="1"/>
      <c r="J118" s="2">
        <f>ROUND(SUM(J115:J117),5)</f>
        <v>25.71</v>
      </c>
      <c r="K118" s="2">
        <f>ROUND(SUM(K115:K117),5)</f>
        <v>320.66000000000003</v>
      </c>
      <c r="L118" s="2">
        <f>ROUND((J118-K118),5)</f>
        <v>-294.95</v>
      </c>
      <c r="M118" s="15">
        <f>ROUND(IF(K118=0, IF(J118=0, 0, 1), J118/K118),5)</f>
        <v>8.0180000000000001E-2</v>
      </c>
    </row>
    <row r="119" spans="1:13" ht="15.75" thickBot="1" x14ac:dyDescent="0.3">
      <c r="A119" s="1"/>
      <c r="B119" s="1"/>
      <c r="C119" s="1"/>
      <c r="D119" s="1"/>
      <c r="E119" s="1"/>
      <c r="F119" s="1"/>
      <c r="G119" s="1"/>
      <c r="H119" s="1" t="s">
        <v>214</v>
      </c>
      <c r="I119" s="1"/>
      <c r="J119" s="4">
        <v>17.98</v>
      </c>
      <c r="K119" s="4">
        <v>490.96</v>
      </c>
      <c r="L119" s="4">
        <f>ROUND((J119-K119),5)</f>
        <v>-472.98</v>
      </c>
      <c r="M119" s="18">
        <f>ROUND(IF(K119=0, IF(J119=0, 0, 1), J119/K119),5)</f>
        <v>3.662E-2</v>
      </c>
    </row>
    <row r="120" spans="1:13" x14ac:dyDescent="0.25">
      <c r="A120" s="1"/>
      <c r="B120" s="1"/>
      <c r="C120" s="1"/>
      <c r="D120" s="1"/>
      <c r="E120" s="1"/>
      <c r="F120" s="1"/>
      <c r="G120" s="1" t="s">
        <v>215</v>
      </c>
      <c r="H120" s="1"/>
      <c r="I120" s="1"/>
      <c r="J120" s="2">
        <f>ROUND(J110+J114+SUM(J118:J119),5)</f>
        <v>4190.8100000000004</v>
      </c>
      <c r="K120" s="2">
        <f>ROUND(K110+K114+SUM(K118:K119),5)</f>
        <v>8887.3700000000008</v>
      </c>
      <c r="L120" s="2">
        <f>ROUND((J120-K120),5)</f>
        <v>-4696.5600000000004</v>
      </c>
      <c r="M120" s="15">
        <f>ROUND(IF(K120=0, IF(J120=0, 0, 1), J120/K120),5)</f>
        <v>0.47155000000000002</v>
      </c>
    </row>
    <row r="121" spans="1:13" x14ac:dyDescent="0.25">
      <c r="A121" s="1"/>
      <c r="B121" s="1"/>
      <c r="C121" s="1"/>
      <c r="D121" s="1"/>
      <c r="E121" s="1"/>
      <c r="F121" s="1"/>
      <c r="G121" s="1" t="s">
        <v>216</v>
      </c>
      <c r="H121" s="1"/>
      <c r="I121" s="1"/>
      <c r="J121" s="2"/>
      <c r="K121" s="2"/>
      <c r="L121" s="2"/>
      <c r="M121" s="15"/>
    </row>
    <row r="122" spans="1:13" x14ac:dyDescent="0.25">
      <c r="A122" s="1"/>
      <c r="B122" s="1"/>
      <c r="C122" s="1"/>
      <c r="D122" s="1"/>
      <c r="E122" s="1"/>
      <c r="F122" s="1"/>
      <c r="G122" s="1"/>
      <c r="H122" s="1" t="s">
        <v>217</v>
      </c>
      <c r="I122" s="1"/>
      <c r="J122" s="2">
        <v>458.02</v>
      </c>
      <c r="K122" s="2">
        <v>750</v>
      </c>
      <c r="L122" s="2">
        <f t="shared" ref="L122:L128" si="10">ROUND((J122-K122),5)</f>
        <v>-291.98</v>
      </c>
      <c r="M122" s="15">
        <f t="shared" ref="M122:M128" si="11">ROUND(IF(K122=0, IF(J122=0, 0, 1), J122/K122),5)</f>
        <v>0.61068999999999996</v>
      </c>
    </row>
    <row r="123" spans="1:13" x14ac:dyDescent="0.25">
      <c r="A123" s="1"/>
      <c r="B123" s="1"/>
      <c r="C123" s="1"/>
      <c r="D123" s="1"/>
      <c r="E123" s="1"/>
      <c r="F123" s="1"/>
      <c r="G123" s="1"/>
      <c r="H123" s="1" t="s">
        <v>218</v>
      </c>
      <c r="I123" s="1"/>
      <c r="J123" s="2">
        <v>810.8</v>
      </c>
      <c r="K123" s="2">
        <v>750</v>
      </c>
      <c r="L123" s="2">
        <f t="shared" si="10"/>
        <v>60.8</v>
      </c>
      <c r="M123" s="15">
        <f t="shared" si="11"/>
        <v>1.08107</v>
      </c>
    </row>
    <row r="124" spans="1:13" x14ac:dyDescent="0.25">
      <c r="A124" s="1"/>
      <c r="B124" s="1"/>
      <c r="C124" s="1"/>
      <c r="D124" s="1"/>
      <c r="E124" s="1"/>
      <c r="F124" s="1"/>
      <c r="G124" s="1"/>
      <c r="H124" s="1" t="s">
        <v>219</v>
      </c>
      <c r="I124" s="1"/>
      <c r="J124" s="2">
        <v>2054.48</v>
      </c>
      <c r="K124" s="2">
        <v>2116.36</v>
      </c>
      <c r="L124" s="2">
        <f t="shared" si="10"/>
        <v>-61.88</v>
      </c>
      <c r="M124" s="15">
        <f t="shared" si="11"/>
        <v>0.97075999999999996</v>
      </c>
    </row>
    <row r="125" spans="1:13" x14ac:dyDescent="0.25">
      <c r="A125" s="1"/>
      <c r="B125" s="1"/>
      <c r="C125" s="1"/>
      <c r="D125" s="1"/>
      <c r="E125" s="1"/>
      <c r="F125" s="1"/>
      <c r="G125" s="1"/>
      <c r="H125" s="1" t="s">
        <v>220</v>
      </c>
      <c r="I125" s="1"/>
      <c r="J125" s="2">
        <v>530.04</v>
      </c>
      <c r="K125" s="2">
        <v>508.89</v>
      </c>
      <c r="L125" s="2">
        <f t="shared" si="10"/>
        <v>21.15</v>
      </c>
      <c r="M125" s="15">
        <f t="shared" si="11"/>
        <v>1.04156</v>
      </c>
    </row>
    <row r="126" spans="1:13" x14ac:dyDescent="0.25">
      <c r="A126" s="1"/>
      <c r="B126" s="1"/>
      <c r="C126" s="1"/>
      <c r="D126" s="1"/>
      <c r="E126" s="1"/>
      <c r="F126" s="1"/>
      <c r="G126" s="1"/>
      <c r="H126" s="1" t="s">
        <v>221</v>
      </c>
      <c r="I126" s="1"/>
      <c r="J126" s="2">
        <v>530.04</v>
      </c>
      <c r="K126" s="2">
        <v>508.89</v>
      </c>
      <c r="L126" s="2">
        <f t="shared" si="10"/>
        <v>21.15</v>
      </c>
      <c r="M126" s="15">
        <f t="shared" si="11"/>
        <v>1.04156</v>
      </c>
    </row>
    <row r="127" spans="1:13" ht="15.75" thickBot="1" x14ac:dyDescent="0.3">
      <c r="A127" s="1"/>
      <c r="B127" s="1"/>
      <c r="C127" s="1"/>
      <c r="D127" s="1"/>
      <c r="E127" s="1"/>
      <c r="F127" s="1"/>
      <c r="G127" s="1"/>
      <c r="H127" s="1" t="s">
        <v>222</v>
      </c>
      <c r="I127" s="1"/>
      <c r="J127" s="4">
        <v>0</v>
      </c>
      <c r="K127" s="4">
        <v>0</v>
      </c>
      <c r="L127" s="4">
        <f t="shared" si="10"/>
        <v>0</v>
      </c>
      <c r="M127" s="18">
        <f t="shared" si="11"/>
        <v>0</v>
      </c>
    </row>
    <row r="128" spans="1:13" x14ac:dyDescent="0.25">
      <c r="A128" s="1"/>
      <c r="B128" s="1"/>
      <c r="C128" s="1"/>
      <c r="D128" s="1"/>
      <c r="E128" s="1"/>
      <c r="F128" s="1"/>
      <c r="G128" s="1" t="s">
        <v>223</v>
      </c>
      <c r="H128" s="1"/>
      <c r="I128" s="1"/>
      <c r="J128" s="2">
        <f>ROUND(SUM(J121:J127),5)</f>
        <v>4383.38</v>
      </c>
      <c r="K128" s="2">
        <f>ROUND(SUM(K121:K127),5)</f>
        <v>4634.1400000000003</v>
      </c>
      <c r="L128" s="2">
        <f t="shared" si="10"/>
        <v>-250.76</v>
      </c>
      <c r="M128" s="15">
        <f t="shared" si="11"/>
        <v>0.94589000000000001</v>
      </c>
    </row>
    <row r="129" spans="1:13" x14ac:dyDescent="0.25">
      <c r="A129" s="1"/>
      <c r="B129" s="1"/>
      <c r="C129" s="1"/>
      <c r="D129" s="1"/>
      <c r="E129" s="1"/>
      <c r="F129" s="1"/>
      <c r="G129" s="1" t="s">
        <v>224</v>
      </c>
      <c r="H129" s="1"/>
      <c r="I129" s="1"/>
      <c r="J129" s="2"/>
      <c r="K129" s="2"/>
      <c r="L129" s="2"/>
      <c r="M129" s="15"/>
    </row>
    <row r="130" spans="1:13" x14ac:dyDescent="0.25">
      <c r="A130" s="1"/>
      <c r="B130" s="1"/>
      <c r="C130" s="1"/>
      <c r="D130" s="1"/>
      <c r="E130" s="1"/>
      <c r="F130" s="1"/>
      <c r="G130" s="1"/>
      <c r="H130" s="1" t="s">
        <v>225</v>
      </c>
      <c r="I130" s="1"/>
      <c r="J130" s="2"/>
      <c r="K130" s="2"/>
      <c r="L130" s="2"/>
      <c r="M130" s="15"/>
    </row>
    <row r="131" spans="1:13" x14ac:dyDescent="0.25">
      <c r="A131" s="1"/>
      <c r="B131" s="1"/>
      <c r="C131" s="1"/>
      <c r="D131" s="1"/>
      <c r="E131" s="1"/>
      <c r="F131" s="1"/>
      <c r="G131" s="1"/>
      <c r="H131" s="1"/>
      <c r="I131" s="1" t="s">
        <v>226</v>
      </c>
      <c r="J131" s="2">
        <v>9850.64</v>
      </c>
      <c r="K131" s="2">
        <v>8503.9500000000007</v>
      </c>
      <c r="L131" s="2">
        <f t="shared" ref="L131:L140" si="12">ROUND((J131-K131),5)</f>
        <v>1346.69</v>
      </c>
      <c r="M131" s="15">
        <f t="shared" ref="M131:M140" si="13">ROUND(IF(K131=0, IF(J131=0, 0, 1), J131/K131),5)</f>
        <v>1.1583600000000001</v>
      </c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 t="s">
        <v>227</v>
      </c>
      <c r="J132" s="2">
        <v>2441.79</v>
      </c>
      <c r="K132" s="2">
        <v>1849.58</v>
      </c>
      <c r="L132" s="2">
        <f t="shared" si="12"/>
        <v>592.21</v>
      </c>
      <c r="M132" s="15">
        <f t="shared" si="13"/>
        <v>1.32019</v>
      </c>
    </row>
    <row r="133" spans="1:13" ht="15.75" thickBot="1" x14ac:dyDescent="0.3">
      <c r="A133" s="1"/>
      <c r="B133" s="1"/>
      <c r="C133" s="1"/>
      <c r="D133" s="1"/>
      <c r="E133" s="1"/>
      <c r="F133" s="1"/>
      <c r="G133" s="1"/>
      <c r="H133" s="1"/>
      <c r="I133" s="1" t="s">
        <v>228</v>
      </c>
      <c r="J133" s="4">
        <v>405.15</v>
      </c>
      <c r="K133" s="4">
        <v>1142.6500000000001</v>
      </c>
      <c r="L133" s="4">
        <f t="shared" si="12"/>
        <v>-737.5</v>
      </c>
      <c r="M133" s="18">
        <f t="shared" si="13"/>
        <v>0.35457</v>
      </c>
    </row>
    <row r="134" spans="1:13" x14ac:dyDescent="0.25">
      <c r="A134" s="1"/>
      <c r="B134" s="1"/>
      <c r="C134" s="1"/>
      <c r="D134" s="1"/>
      <c r="E134" s="1"/>
      <c r="F134" s="1"/>
      <c r="G134" s="1"/>
      <c r="H134" s="1" t="s">
        <v>229</v>
      </c>
      <c r="I134" s="1"/>
      <c r="J134" s="2">
        <f>ROUND(SUM(J130:J133),5)</f>
        <v>12697.58</v>
      </c>
      <c r="K134" s="2">
        <f>ROUND(SUM(K130:K133),5)</f>
        <v>11496.18</v>
      </c>
      <c r="L134" s="2">
        <f t="shared" si="12"/>
        <v>1201.4000000000001</v>
      </c>
      <c r="M134" s="15">
        <f t="shared" si="13"/>
        <v>1.1045</v>
      </c>
    </row>
    <row r="135" spans="1:13" x14ac:dyDescent="0.25">
      <c r="A135" s="1"/>
      <c r="B135" s="1"/>
      <c r="C135" s="1"/>
      <c r="D135" s="1"/>
      <c r="E135" s="1"/>
      <c r="F135" s="1"/>
      <c r="G135" s="1"/>
      <c r="H135" s="1" t="s">
        <v>230</v>
      </c>
      <c r="I135" s="1"/>
      <c r="J135" s="2">
        <v>538.61</v>
      </c>
      <c r="K135" s="2">
        <v>925.7</v>
      </c>
      <c r="L135" s="2">
        <f t="shared" si="12"/>
        <v>-387.09</v>
      </c>
      <c r="M135" s="15">
        <f t="shared" si="13"/>
        <v>0.58184000000000002</v>
      </c>
    </row>
    <row r="136" spans="1:13" ht="15.75" thickBot="1" x14ac:dyDescent="0.3">
      <c r="A136" s="1"/>
      <c r="B136" s="1"/>
      <c r="C136" s="1"/>
      <c r="D136" s="1"/>
      <c r="E136" s="1"/>
      <c r="F136" s="1"/>
      <c r="G136" s="1"/>
      <c r="H136" s="1" t="s">
        <v>231</v>
      </c>
      <c r="I136" s="1"/>
      <c r="J136" s="4">
        <v>821.85</v>
      </c>
      <c r="K136" s="4">
        <v>0</v>
      </c>
      <c r="L136" s="4">
        <f t="shared" si="12"/>
        <v>821.85</v>
      </c>
      <c r="M136" s="18">
        <f t="shared" si="13"/>
        <v>1</v>
      </c>
    </row>
    <row r="137" spans="1:13" x14ac:dyDescent="0.25">
      <c r="A137" s="1"/>
      <c r="B137" s="1"/>
      <c r="C137" s="1"/>
      <c r="D137" s="1"/>
      <c r="E137" s="1"/>
      <c r="F137" s="1"/>
      <c r="G137" s="1" t="s">
        <v>232</v>
      </c>
      <c r="H137" s="1"/>
      <c r="I137" s="1"/>
      <c r="J137" s="2">
        <f>ROUND(J129+SUM(J134:J136),5)</f>
        <v>14058.04</v>
      </c>
      <c r="K137" s="2">
        <f>ROUND(K129+SUM(K134:K136),5)</f>
        <v>12421.88</v>
      </c>
      <c r="L137" s="2">
        <f t="shared" si="12"/>
        <v>1636.16</v>
      </c>
      <c r="M137" s="15">
        <f t="shared" si="13"/>
        <v>1.1317200000000001</v>
      </c>
    </row>
    <row r="138" spans="1:13" ht="15.75" thickBot="1" x14ac:dyDescent="0.3">
      <c r="A138" s="1"/>
      <c r="B138" s="1"/>
      <c r="C138" s="1"/>
      <c r="D138" s="1"/>
      <c r="E138" s="1"/>
      <c r="F138" s="1"/>
      <c r="G138" s="1" t="s">
        <v>233</v>
      </c>
      <c r="H138" s="1"/>
      <c r="I138" s="1"/>
      <c r="J138" s="2">
        <v>1152.2</v>
      </c>
      <c r="K138" s="2">
        <v>1029.19</v>
      </c>
      <c r="L138" s="2">
        <f t="shared" si="12"/>
        <v>123.01</v>
      </c>
      <c r="M138" s="15">
        <f t="shared" si="13"/>
        <v>1.1195200000000001</v>
      </c>
    </row>
    <row r="139" spans="1:13" ht="15.75" thickBot="1" x14ac:dyDescent="0.3">
      <c r="A139" s="1"/>
      <c r="B139" s="1"/>
      <c r="C139" s="1"/>
      <c r="D139" s="1"/>
      <c r="E139" s="1"/>
      <c r="F139" s="1" t="s">
        <v>234</v>
      </c>
      <c r="G139" s="1"/>
      <c r="H139" s="1"/>
      <c r="I139" s="1"/>
      <c r="J139" s="3">
        <f>ROUND(SUM(J108:J109)+J120+J128+SUM(J137:J138),5)</f>
        <v>23784.43</v>
      </c>
      <c r="K139" s="3">
        <f>ROUND(SUM(K108:K109)+K120+K128+SUM(K137:K138),5)</f>
        <v>29472.58</v>
      </c>
      <c r="L139" s="3">
        <f t="shared" si="12"/>
        <v>-5688.15</v>
      </c>
      <c r="M139" s="17">
        <f t="shared" si="13"/>
        <v>0.80700000000000005</v>
      </c>
    </row>
    <row r="140" spans="1:13" x14ac:dyDescent="0.25">
      <c r="A140" s="1"/>
      <c r="B140" s="1"/>
      <c r="C140" s="1"/>
      <c r="D140" s="1"/>
      <c r="E140" s="1" t="s">
        <v>235</v>
      </c>
      <c r="F140" s="1"/>
      <c r="G140" s="1"/>
      <c r="H140" s="1"/>
      <c r="I140" s="1"/>
      <c r="J140" s="2">
        <f>ROUND(SUM(J43:J48)+J53+J60+J68+J101+J107+J139,5)</f>
        <v>575051.65</v>
      </c>
      <c r="K140" s="2">
        <f>ROUND(SUM(K43:K48)+K53+K60+K68+K101+K107+K139,5)</f>
        <v>632756.81999999995</v>
      </c>
      <c r="L140" s="2">
        <f t="shared" si="12"/>
        <v>-57705.17</v>
      </c>
      <c r="M140" s="15">
        <f t="shared" si="13"/>
        <v>0.90880000000000005</v>
      </c>
    </row>
    <row r="141" spans="1:13" x14ac:dyDescent="0.25">
      <c r="A141" s="1"/>
      <c r="B141" s="1"/>
      <c r="C141" s="1"/>
      <c r="D141" s="1"/>
      <c r="E141" s="1" t="s">
        <v>236</v>
      </c>
      <c r="F141" s="1"/>
      <c r="G141" s="1"/>
      <c r="H141" s="1"/>
      <c r="I141" s="1"/>
      <c r="J141" s="2"/>
      <c r="K141" s="2"/>
      <c r="L141" s="2"/>
      <c r="M141" s="15"/>
    </row>
    <row r="142" spans="1:13" x14ac:dyDescent="0.25">
      <c r="A142" s="1"/>
      <c r="B142" s="1"/>
      <c r="C142" s="1"/>
      <c r="D142" s="1"/>
      <c r="E142" s="1"/>
      <c r="F142" s="1" t="s">
        <v>237</v>
      </c>
      <c r="G142" s="1"/>
      <c r="H142" s="1"/>
      <c r="I142" s="1"/>
      <c r="J142" s="2">
        <v>1559.52</v>
      </c>
      <c r="K142" s="2">
        <v>2083.31</v>
      </c>
      <c r="L142" s="2">
        <f>ROUND((J142-K142),5)</f>
        <v>-523.79</v>
      </c>
      <c r="M142" s="15">
        <f>ROUND(IF(K142=0, IF(J142=0, 0, 1), J142/K142),5)</f>
        <v>0.74858000000000002</v>
      </c>
    </row>
    <row r="143" spans="1:13" x14ac:dyDescent="0.25">
      <c r="A143" s="1"/>
      <c r="B143" s="1"/>
      <c r="C143" s="1"/>
      <c r="D143" s="1"/>
      <c r="E143" s="1"/>
      <c r="F143" s="1" t="s">
        <v>359</v>
      </c>
      <c r="G143" s="1"/>
      <c r="H143" s="1"/>
      <c r="I143" s="1"/>
      <c r="J143" s="2">
        <v>720</v>
      </c>
      <c r="K143" s="2"/>
      <c r="L143" s="2"/>
      <c r="M143" s="15"/>
    </row>
    <row r="144" spans="1:13" ht="15.75" thickBot="1" x14ac:dyDescent="0.3">
      <c r="A144" s="1"/>
      <c r="B144" s="1"/>
      <c r="C144" s="1"/>
      <c r="D144" s="1"/>
      <c r="E144" s="1"/>
      <c r="F144" s="1" t="s">
        <v>238</v>
      </c>
      <c r="G144" s="1"/>
      <c r="H144" s="1"/>
      <c r="I144" s="1"/>
      <c r="J144" s="4">
        <v>64</v>
      </c>
      <c r="K144" s="4">
        <v>416.69</v>
      </c>
      <c r="L144" s="4">
        <f>ROUND((J144-K144),5)</f>
        <v>-352.69</v>
      </c>
      <c r="M144" s="18">
        <f>ROUND(IF(K144=0, IF(J144=0, 0, 1), J144/K144),5)</f>
        <v>0.15359</v>
      </c>
    </row>
    <row r="145" spans="1:13" x14ac:dyDescent="0.25">
      <c r="A145" s="1"/>
      <c r="B145" s="1"/>
      <c r="C145" s="1"/>
      <c r="D145" s="1"/>
      <c r="E145" s="1" t="s">
        <v>239</v>
      </c>
      <c r="F145" s="1"/>
      <c r="G145" s="1"/>
      <c r="H145" s="1"/>
      <c r="I145" s="1"/>
      <c r="J145" s="2">
        <f>ROUND(SUM(J141:J144),5)</f>
        <v>2343.52</v>
      </c>
      <c r="K145" s="2">
        <f>ROUND(SUM(K141:K144),5)</f>
        <v>2500</v>
      </c>
      <c r="L145" s="2">
        <f>ROUND((J145-K145),5)</f>
        <v>-156.47999999999999</v>
      </c>
      <c r="M145" s="15">
        <f>ROUND(IF(K145=0, IF(J145=0, 0, 1), J145/K145),5)</f>
        <v>0.93740999999999997</v>
      </c>
    </row>
    <row r="146" spans="1:13" x14ac:dyDescent="0.25">
      <c r="A146" s="1"/>
      <c r="B146" s="1"/>
      <c r="C146" s="1"/>
      <c r="D146" s="1"/>
      <c r="E146" s="1" t="s">
        <v>240</v>
      </c>
      <c r="F146" s="1"/>
      <c r="G146" s="1"/>
      <c r="H146" s="1"/>
      <c r="I146" s="1"/>
      <c r="J146" s="2"/>
      <c r="K146" s="2"/>
      <c r="L146" s="2"/>
      <c r="M146" s="15"/>
    </row>
    <row r="147" spans="1:13" x14ac:dyDescent="0.25">
      <c r="A147" s="1"/>
      <c r="B147" s="1"/>
      <c r="C147" s="1"/>
      <c r="D147" s="1"/>
      <c r="E147" s="1"/>
      <c r="F147" s="1" t="s">
        <v>241</v>
      </c>
      <c r="G147" s="1"/>
      <c r="H147" s="1"/>
      <c r="I147" s="1"/>
      <c r="J147" s="2">
        <v>0</v>
      </c>
      <c r="K147" s="2">
        <v>0</v>
      </c>
      <c r="L147" s="2">
        <f>ROUND((J147-K147),5)</f>
        <v>0</v>
      </c>
      <c r="M147" s="15">
        <f>ROUND(IF(K147=0, IF(J147=0, 0, 1), J147/K147),5)</f>
        <v>0</v>
      </c>
    </row>
    <row r="148" spans="1:13" x14ac:dyDescent="0.25">
      <c r="A148" s="1"/>
      <c r="B148" s="1"/>
      <c r="C148" s="1"/>
      <c r="D148" s="1"/>
      <c r="E148" s="1"/>
      <c r="F148" s="1" t="s">
        <v>242</v>
      </c>
      <c r="G148" s="1"/>
      <c r="H148" s="1"/>
      <c r="I148" s="1"/>
      <c r="J148" s="2">
        <v>198.63</v>
      </c>
      <c r="K148" s="2">
        <v>4963.4399999999996</v>
      </c>
      <c r="L148" s="2">
        <f>ROUND((J148-K148),5)</f>
        <v>-4764.8100000000004</v>
      </c>
      <c r="M148" s="15">
        <f>ROUND(IF(K148=0, IF(J148=0, 0, 1), J148/K148),5)</f>
        <v>4.002E-2</v>
      </c>
    </row>
    <row r="149" spans="1:13" x14ac:dyDescent="0.25">
      <c r="A149" s="1"/>
      <c r="B149" s="1"/>
      <c r="C149" s="1"/>
      <c r="D149" s="1"/>
      <c r="E149" s="1"/>
      <c r="F149" s="1" t="s">
        <v>243</v>
      </c>
      <c r="G149" s="1"/>
      <c r="H149" s="1"/>
      <c r="I149" s="1"/>
      <c r="J149" s="2">
        <v>6372.13</v>
      </c>
      <c r="K149" s="2">
        <v>6521.02</v>
      </c>
      <c r="L149" s="2">
        <f>ROUND((J149-K149),5)</f>
        <v>-148.88999999999999</v>
      </c>
      <c r="M149" s="15">
        <f>ROUND(IF(K149=0, IF(J149=0, 0, 1), J149/K149),5)</f>
        <v>0.97716999999999998</v>
      </c>
    </row>
    <row r="150" spans="1:13" x14ac:dyDescent="0.25">
      <c r="A150" s="1"/>
      <c r="B150" s="1"/>
      <c r="C150" s="1"/>
      <c r="D150" s="1"/>
      <c r="E150" s="1"/>
      <c r="F150" s="1" t="s">
        <v>244</v>
      </c>
      <c r="G150" s="1"/>
      <c r="H150" s="1"/>
      <c r="I150" s="1"/>
      <c r="J150" s="2">
        <v>937.42</v>
      </c>
      <c r="K150" s="2">
        <v>621.4</v>
      </c>
      <c r="L150" s="2">
        <f>ROUND((J150-K150),5)</f>
        <v>316.02</v>
      </c>
      <c r="M150" s="15">
        <f>ROUND(IF(K150=0, IF(J150=0, 0, 1), J150/K150),5)</f>
        <v>1.5085599999999999</v>
      </c>
    </row>
    <row r="151" spans="1:13" x14ac:dyDescent="0.25">
      <c r="A151" s="1"/>
      <c r="B151" s="1"/>
      <c r="C151" s="1"/>
      <c r="D151" s="1"/>
      <c r="E151" s="1"/>
      <c r="F151" s="1" t="s">
        <v>245</v>
      </c>
      <c r="G151" s="1"/>
      <c r="H151" s="1"/>
      <c r="I151" s="1"/>
      <c r="J151" s="2">
        <v>7279.4</v>
      </c>
      <c r="K151" s="2">
        <v>5000</v>
      </c>
      <c r="L151" s="2">
        <f>ROUND((J151-K151),5)</f>
        <v>2279.4</v>
      </c>
      <c r="M151" s="15">
        <f>ROUND(IF(K151=0, IF(J151=0, 0, 1), J151/K151),5)</f>
        <v>1.4558800000000001</v>
      </c>
    </row>
    <row r="152" spans="1:13" x14ac:dyDescent="0.25">
      <c r="A152" s="1"/>
      <c r="B152" s="1"/>
      <c r="C152" s="1"/>
      <c r="D152" s="1"/>
      <c r="E152" s="1"/>
      <c r="F152" s="1" t="s">
        <v>360</v>
      </c>
      <c r="G152" s="1"/>
      <c r="H152" s="1"/>
      <c r="I152" s="1"/>
      <c r="J152" s="2">
        <v>0</v>
      </c>
      <c r="K152" s="2"/>
      <c r="L152" s="2"/>
      <c r="M152" s="15"/>
    </row>
    <row r="153" spans="1:13" ht="15.75" thickBot="1" x14ac:dyDescent="0.3">
      <c r="A153" s="1"/>
      <c r="B153" s="1"/>
      <c r="C153" s="1"/>
      <c r="D153" s="1"/>
      <c r="E153" s="1"/>
      <c r="F153" s="1" t="s">
        <v>246</v>
      </c>
      <c r="G153" s="1"/>
      <c r="H153" s="1"/>
      <c r="I153" s="1"/>
      <c r="J153" s="4">
        <v>57.5</v>
      </c>
      <c r="K153" s="4"/>
      <c r="L153" s="4"/>
      <c r="M153" s="18"/>
    </row>
    <row r="154" spans="1:13" x14ac:dyDescent="0.25">
      <c r="A154" s="1"/>
      <c r="B154" s="1"/>
      <c r="C154" s="1"/>
      <c r="D154" s="1"/>
      <c r="E154" s="1" t="s">
        <v>247</v>
      </c>
      <c r="F154" s="1"/>
      <c r="G154" s="1"/>
      <c r="H154" s="1"/>
      <c r="I154" s="1"/>
      <c r="J154" s="2">
        <f>ROUND(SUM(J146:J153),5)</f>
        <v>14845.08</v>
      </c>
      <c r="K154" s="2">
        <f>ROUND(SUM(K146:K153),5)</f>
        <v>17105.86</v>
      </c>
      <c r="L154" s="2">
        <f>ROUND((J154-K154),5)</f>
        <v>-2260.7800000000002</v>
      </c>
      <c r="M154" s="15">
        <f>ROUND(IF(K154=0, IF(J154=0, 0, 1), J154/K154),5)</f>
        <v>0.86783999999999994</v>
      </c>
    </row>
    <row r="155" spans="1:13" x14ac:dyDescent="0.25">
      <c r="A155" s="1"/>
      <c r="B155" s="1"/>
      <c r="C155" s="1"/>
      <c r="D155" s="1"/>
      <c r="E155" s="1" t="s">
        <v>248</v>
      </c>
      <c r="F155" s="1"/>
      <c r="G155" s="1"/>
      <c r="H155" s="1"/>
      <c r="I155" s="1"/>
      <c r="J155" s="2"/>
      <c r="K155" s="2"/>
      <c r="L155" s="2"/>
      <c r="M155" s="15"/>
    </row>
    <row r="156" spans="1:13" x14ac:dyDescent="0.25">
      <c r="A156" s="1"/>
      <c r="B156" s="1"/>
      <c r="C156" s="1"/>
      <c r="D156" s="1"/>
      <c r="E156" s="1"/>
      <c r="F156" s="1" t="s">
        <v>249</v>
      </c>
      <c r="G156" s="1"/>
      <c r="H156" s="1"/>
      <c r="I156" s="1"/>
      <c r="J156" s="2">
        <v>0</v>
      </c>
      <c r="K156" s="2">
        <v>0</v>
      </c>
      <c r="L156" s="2">
        <f>ROUND((J156-K156),5)</f>
        <v>0</v>
      </c>
      <c r="M156" s="15">
        <f>ROUND(IF(K156=0, IF(J156=0, 0, 1), J156/K156),5)</f>
        <v>0</v>
      </c>
    </row>
    <row r="157" spans="1:13" x14ac:dyDescent="0.25">
      <c r="A157" s="1"/>
      <c r="B157" s="1"/>
      <c r="C157" s="1"/>
      <c r="D157" s="1"/>
      <c r="E157" s="1"/>
      <c r="F157" s="1" t="s">
        <v>250</v>
      </c>
      <c r="G157" s="1"/>
      <c r="H157" s="1"/>
      <c r="I157" s="1"/>
      <c r="J157" s="2">
        <v>0</v>
      </c>
      <c r="K157" s="2">
        <v>416.69</v>
      </c>
      <c r="L157" s="2">
        <f>ROUND((J157-K157),5)</f>
        <v>-416.69</v>
      </c>
      <c r="M157" s="15">
        <f>ROUND(IF(K157=0, IF(J157=0, 0, 1), J157/K157),5)</f>
        <v>0</v>
      </c>
    </row>
    <row r="158" spans="1:13" x14ac:dyDescent="0.25">
      <c r="A158" s="1"/>
      <c r="B158" s="1"/>
      <c r="C158" s="1"/>
      <c r="D158" s="1"/>
      <c r="E158" s="1"/>
      <c r="F158" s="1" t="s">
        <v>361</v>
      </c>
      <c r="G158" s="1"/>
      <c r="H158" s="1"/>
      <c r="I158" s="1"/>
      <c r="J158" s="2">
        <v>181.66</v>
      </c>
      <c r="K158" s="2"/>
      <c r="L158" s="2"/>
      <c r="M158" s="15"/>
    </row>
    <row r="159" spans="1:13" x14ac:dyDescent="0.25">
      <c r="A159" s="1"/>
      <c r="B159" s="1"/>
      <c r="C159" s="1"/>
      <c r="D159" s="1"/>
      <c r="E159" s="1"/>
      <c r="F159" s="1" t="s">
        <v>251</v>
      </c>
      <c r="G159" s="1"/>
      <c r="H159" s="1"/>
      <c r="I159" s="1"/>
      <c r="J159" s="2">
        <v>4138.63</v>
      </c>
      <c r="K159" s="2">
        <v>4092.7</v>
      </c>
      <c r="L159" s="2">
        <f>ROUND((J159-K159),5)</f>
        <v>45.93</v>
      </c>
      <c r="M159" s="15">
        <f>ROUND(IF(K159=0, IF(J159=0, 0, 1), J159/K159),5)</f>
        <v>1.01122</v>
      </c>
    </row>
    <row r="160" spans="1:13" x14ac:dyDescent="0.25">
      <c r="A160" s="1"/>
      <c r="B160" s="1"/>
      <c r="C160" s="1"/>
      <c r="D160" s="1"/>
      <c r="E160" s="1"/>
      <c r="F160" s="1" t="s">
        <v>252</v>
      </c>
      <c r="G160" s="1"/>
      <c r="H160" s="1"/>
      <c r="I160" s="1"/>
      <c r="J160" s="2"/>
      <c r="K160" s="2"/>
      <c r="L160" s="2"/>
      <c r="M160" s="15"/>
    </row>
    <row r="161" spans="1:13" x14ac:dyDescent="0.25">
      <c r="A161" s="1"/>
      <c r="B161" s="1"/>
      <c r="C161" s="1"/>
      <c r="D161" s="1"/>
      <c r="E161" s="1"/>
      <c r="F161" s="1"/>
      <c r="G161" s="1" t="s">
        <v>253</v>
      </c>
      <c r="H161" s="1"/>
      <c r="I161" s="1"/>
      <c r="J161" s="2">
        <v>145</v>
      </c>
      <c r="K161" s="2">
        <v>2500</v>
      </c>
      <c r="L161" s="2">
        <f t="shared" ref="L161:L172" si="14">ROUND((J161-K161),5)</f>
        <v>-2355</v>
      </c>
      <c r="M161" s="15">
        <f t="shared" ref="M161:M172" si="15">ROUND(IF(K161=0, IF(J161=0, 0, 1), J161/K161),5)</f>
        <v>5.8000000000000003E-2</v>
      </c>
    </row>
    <row r="162" spans="1:13" x14ac:dyDescent="0.25">
      <c r="A162" s="1"/>
      <c r="B162" s="1"/>
      <c r="C162" s="1"/>
      <c r="D162" s="1"/>
      <c r="E162" s="1"/>
      <c r="F162" s="1"/>
      <c r="G162" s="1" t="s">
        <v>254</v>
      </c>
      <c r="H162" s="1"/>
      <c r="I162" s="1"/>
      <c r="J162" s="2">
        <v>0</v>
      </c>
      <c r="K162" s="2">
        <v>2490</v>
      </c>
      <c r="L162" s="2">
        <f t="shared" si="14"/>
        <v>-2490</v>
      </c>
      <c r="M162" s="15">
        <f t="shared" si="15"/>
        <v>0</v>
      </c>
    </row>
    <row r="163" spans="1:13" x14ac:dyDescent="0.25">
      <c r="A163" s="1"/>
      <c r="B163" s="1"/>
      <c r="C163" s="1"/>
      <c r="D163" s="1"/>
      <c r="E163" s="1"/>
      <c r="F163" s="1"/>
      <c r="G163" s="1" t="s">
        <v>255</v>
      </c>
      <c r="H163" s="1"/>
      <c r="I163" s="1"/>
      <c r="J163" s="2">
        <v>3496.76</v>
      </c>
      <c r="K163" s="2">
        <v>5159.01</v>
      </c>
      <c r="L163" s="2">
        <f t="shared" si="14"/>
        <v>-1662.25</v>
      </c>
      <c r="M163" s="15">
        <f t="shared" si="15"/>
        <v>0.67779999999999996</v>
      </c>
    </row>
    <row r="164" spans="1:13" x14ac:dyDescent="0.25">
      <c r="A164" s="1"/>
      <c r="B164" s="1"/>
      <c r="C164" s="1"/>
      <c r="D164" s="1"/>
      <c r="E164" s="1"/>
      <c r="F164" s="1"/>
      <c r="G164" s="1" t="s">
        <v>256</v>
      </c>
      <c r="H164" s="1"/>
      <c r="I164" s="1"/>
      <c r="J164" s="2">
        <v>226.95</v>
      </c>
      <c r="K164" s="2">
        <v>5569.24</v>
      </c>
      <c r="L164" s="2">
        <f t="shared" si="14"/>
        <v>-5342.29</v>
      </c>
      <c r="M164" s="15">
        <f t="shared" si="15"/>
        <v>4.0750000000000001E-2</v>
      </c>
    </row>
    <row r="165" spans="1:13" x14ac:dyDescent="0.25">
      <c r="A165" s="1"/>
      <c r="B165" s="1"/>
      <c r="C165" s="1"/>
      <c r="D165" s="1"/>
      <c r="E165" s="1"/>
      <c r="F165" s="1"/>
      <c r="G165" s="1" t="s">
        <v>257</v>
      </c>
      <c r="H165" s="1"/>
      <c r="I165" s="1"/>
      <c r="J165" s="2">
        <v>0</v>
      </c>
      <c r="K165" s="2">
        <v>625</v>
      </c>
      <c r="L165" s="2">
        <f t="shared" si="14"/>
        <v>-625</v>
      </c>
      <c r="M165" s="15">
        <f t="shared" si="15"/>
        <v>0</v>
      </c>
    </row>
    <row r="166" spans="1:13" x14ac:dyDescent="0.25">
      <c r="A166" s="1"/>
      <c r="B166" s="1"/>
      <c r="C166" s="1"/>
      <c r="D166" s="1"/>
      <c r="E166" s="1"/>
      <c r="F166" s="1"/>
      <c r="G166" s="1" t="s">
        <v>258</v>
      </c>
      <c r="H166" s="1"/>
      <c r="I166" s="1"/>
      <c r="J166" s="2">
        <v>0</v>
      </c>
      <c r="K166" s="2">
        <v>833.31</v>
      </c>
      <c r="L166" s="2">
        <f t="shared" si="14"/>
        <v>-833.31</v>
      </c>
      <c r="M166" s="15">
        <f t="shared" si="15"/>
        <v>0</v>
      </c>
    </row>
    <row r="167" spans="1:13" x14ac:dyDescent="0.25">
      <c r="A167" s="1"/>
      <c r="B167" s="1"/>
      <c r="C167" s="1"/>
      <c r="D167" s="1"/>
      <c r="E167" s="1"/>
      <c r="F167" s="1"/>
      <c r="G167" s="1" t="s">
        <v>259</v>
      </c>
      <c r="H167" s="1"/>
      <c r="I167" s="1"/>
      <c r="J167" s="2">
        <v>1144.0999999999999</v>
      </c>
      <c r="K167" s="2">
        <v>597.36</v>
      </c>
      <c r="L167" s="2">
        <f t="shared" si="14"/>
        <v>546.74</v>
      </c>
      <c r="M167" s="15">
        <f t="shared" si="15"/>
        <v>1.91526</v>
      </c>
    </row>
    <row r="168" spans="1:13" x14ac:dyDescent="0.25">
      <c r="A168" s="1"/>
      <c r="B168" s="1"/>
      <c r="C168" s="1"/>
      <c r="D168" s="1"/>
      <c r="E168" s="1"/>
      <c r="F168" s="1"/>
      <c r="G168" s="1" t="s">
        <v>260</v>
      </c>
      <c r="H168" s="1"/>
      <c r="I168" s="1"/>
      <c r="J168" s="2">
        <v>1291.74</v>
      </c>
      <c r="K168" s="2">
        <v>3000</v>
      </c>
      <c r="L168" s="2">
        <f t="shared" si="14"/>
        <v>-1708.26</v>
      </c>
      <c r="M168" s="15">
        <f t="shared" si="15"/>
        <v>0.43058000000000002</v>
      </c>
    </row>
    <row r="169" spans="1:13" x14ac:dyDescent="0.25">
      <c r="A169" s="1"/>
      <c r="B169" s="1"/>
      <c r="C169" s="1"/>
      <c r="D169" s="1"/>
      <c r="E169" s="1"/>
      <c r="F169" s="1"/>
      <c r="G169" s="1" t="s">
        <v>261</v>
      </c>
      <c r="H169" s="1"/>
      <c r="I169" s="1"/>
      <c r="J169" s="2">
        <v>0</v>
      </c>
      <c r="K169" s="2">
        <v>0</v>
      </c>
      <c r="L169" s="2">
        <f t="shared" si="14"/>
        <v>0</v>
      </c>
      <c r="M169" s="15">
        <f t="shared" si="15"/>
        <v>0</v>
      </c>
    </row>
    <row r="170" spans="1:13" x14ac:dyDescent="0.25">
      <c r="A170" s="1"/>
      <c r="B170" s="1"/>
      <c r="C170" s="1"/>
      <c r="D170" s="1"/>
      <c r="E170" s="1"/>
      <c r="F170" s="1"/>
      <c r="G170" s="1" t="s">
        <v>262</v>
      </c>
      <c r="H170" s="1"/>
      <c r="I170" s="1"/>
      <c r="J170" s="2">
        <v>2568.96</v>
      </c>
      <c r="K170" s="2">
        <v>200</v>
      </c>
      <c r="L170" s="2">
        <f t="shared" si="14"/>
        <v>2368.96</v>
      </c>
      <c r="M170" s="15">
        <f t="shared" si="15"/>
        <v>12.844799999999999</v>
      </c>
    </row>
    <row r="171" spans="1:13" ht="15.75" thickBot="1" x14ac:dyDescent="0.3">
      <c r="A171" s="1"/>
      <c r="B171" s="1"/>
      <c r="C171" s="1"/>
      <c r="D171" s="1"/>
      <c r="E171" s="1"/>
      <c r="F171" s="1"/>
      <c r="G171" s="1" t="s">
        <v>263</v>
      </c>
      <c r="H171" s="1"/>
      <c r="I171" s="1"/>
      <c r="J171" s="4">
        <v>0</v>
      </c>
      <c r="K171" s="4">
        <v>0</v>
      </c>
      <c r="L171" s="4">
        <f t="shared" si="14"/>
        <v>0</v>
      </c>
      <c r="M171" s="18">
        <f t="shared" si="15"/>
        <v>0</v>
      </c>
    </row>
    <row r="172" spans="1:13" x14ac:dyDescent="0.25">
      <c r="A172" s="1"/>
      <c r="B172" s="1"/>
      <c r="C172" s="1"/>
      <c r="D172" s="1"/>
      <c r="E172" s="1"/>
      <c r="F172" s="1" t="s">
        <v>264</v>
      </c>
      <c r="G172" s="1"/>
      <c r="H172" s="1"/>
      <c r="I172" s="1"/>
      <c r="J172" s="2">
        <f>ROUND(SUM(J160:J171),5)</f>
        <v>8873.51</v>
      </c>
      <c r="K172" s="2">
        <f>ROUND(SUM(K160:K171),5)</f>
        <v>20973.919999999998</v>
      </c>
      <c r="L172" s="2">
        <f t="shared" si="14"/>
        <v>-12100.41</v>
      </c>
      <c r="M172" s="15">
        <f t="shared" si="15"/>
        <v>0.42307</v>
      </c>
    </row>
    <row r="173" spans="1:13" x14ac:dyDescent="0.25">
      <c r="A173" s="1"/>
      <c r="B173" s="1"/>
      <c r="C173" s="1"/>
      <c r="D173" s="1"/>
      <c r="E173" s="1"/>
      <c r="F173" s="1" t="s">
        <v>265</v>
      </c>
      <c r="G173" s="1"/>
      <c r="H173" s="1"/>
      <c r="I173" s="1"/>
      <c r="J173" s="2"/>
      <c r="K173" s="2"/>
      <c r="L173" s="2"/>
      <c r="M173" s="15"/>
    </row>
    <row r="174" spans="1:13" x14ac:dyDescent="0.25">
      <c r="A174" s="1"/>
      <c r="B174" s="1"/>
      <c r="C174" s="1"/>
      <c r="D174" s="1"/>
      <c r="E174" s="1"/>
      <c r="F174" s="1"/>
      <c r="G174" s="1" t="s">
        <v>266</v>
      </c>
      <c r="H174" s="1"/>
      <c r="I174" s="1"/>
      <c r="J174" s="2">
        <v>844.03</v>
      </c>
      <c r="K174" s="2">
        <v>0</v>
      </c>
      <c r="L174" s="2">
        <f t="shared" ref="L174:L196" si="16">ROUND((J174-K174),5)</f>
        <v>844.03</v>
      </c>
      <c r="M174" s="15">
        <f t="shared" ref="M174:M196" si="17">ROUND(IF(K174=0, IF(J174=0, 0, 1), J174/K174),5)</f>
        <v>1</v>
      </c>
    </row>
    <row r="175" spans="1:13" x14ac:dyDescent="0.25">
      <c r="A175" s="1"/>
      <c r="B175" s="1"/>
      <c r="C175" s="1"/>
      <c r="D175" s="1"/>
      <c r="E175" s="1"/>
      <c r="F175" s="1"/>
      <c r="G175" s="1" t="s">
        <v>267</v>
      </c>
      <c r="H175" s="1"/>
      <c r="I175" s="1"/>
      <c r="J175" s="2">
        <v>0</v>
      </c>
      <c r="K175" s="2">
        <v>0</v>
      </c>
      <c r="L175" s="2">
        <f t="shared" si="16"/>
        <v>0</v>
      </c>
      <c r="M175" s="15">
        <f t="shared" si="17"/>
        <v>0</v>
      </c>
    </row>
    <row r="176" spans="1:13" x14ac:dyDescent="0.25">
      <c r="A176" s="1"/>
      <c r="B176" s="1"/>
      <c r="C176" s="1"/>
      <c r="D176" s="1"/>
      <c r="E176" s="1"/>
      <c r="F176" s="1"/>
      <c r="G176" s="1" t="s">
        <v>268</v>
      </c>
      <c r="H176" s="1"/>
      <c r="I176" s="1"/>
      <c r="J176" s="2">
        <v>19.989999999999998</v>
      </c>
      <c r="K176" s="2">
        <v>0</v>
      </c>
      <c r="L176" s="2">
        <f t="shared" si="16"/>
        <v>19.989999999999998</v>
      </c>
      <c r="M176" s="15">
        <f t="shared" si="17"/>
        <v>1</v>
      </c>
    </row>
    <row r="177" spans="1:13" x14ac:dyDescent="0.25">
      <c r="A177" s="1"/>
      <c r="B177" s="1"/>
      <c r="C177" s="1"/>
      <c r="D177" s="1"/>
      <c r="E177" s="1"/>
      <c r="F177" s="1"/>
      <c r="G177" s="1" t="s">
        <v>269</v>
      </c>
      <c r="H177" s="1"/>
      <c r="I177" s="1"/>
      <c r="J177" s="2">
        <v>0</v>
      </c>
      <c r="K177" s="2">
        <v>0</v>
      </c>
      <c r="L177" s="2">
        <f t="shared" si="16"/>
        <v>0</v>
      </c>
      <c r="M177" s="15">
        <f t="shared" si="17"/>
        <v>0</v>
      </c>
    </row>
    <row r="178" spans="1:13" x14ac:dyDescent="0.25">
      <c r="A178" s="1"/>
      <c r="B178" s="1"/>
      <c r="C178" s="1"/>
      <c r="D178" s="1"/>
      <c r="E178" s="1"/>
      <c r="F178" s="1"/>
      <c r="G178" s="1" t="s">
        <v>270</v>
      </c>
      <c r="H178" s="1"/>
      <c r="I178" s="1"/>
      <c r="J178" s="2">
        <v>0</v>
      </c>
      <c r="K178" s="2">
        <v>0</v>
      </c>
      <c r="L178" s="2">
        <f t="shared" si="16"/>
        <v>0</v>
      </c>
      <c r="M178" s="15">
        <f t="shared" si="17"/>
        <v>0</v>
      </c>
    </row>
    <row r="179" spans="1:13" x14ac:dyDescent="0.25">
      <c r="A179" s="1"/>
      <c r="B179" s="1"/>
      <c r="C179" s="1"/>
      <c r="D179" s="1"/>
      <c r="E179" s="1"/>
      <c r="F179" s="1"/>
      <c r="G179" s="1" t="s">
        <v>271</v>
      </c>
      <c r="H179" s="1"/>
      <c r="I179" s="1"/>
      <c r="J179" s="2">
        <v>9.99</v>
      </c>
      <c r="K179" s="2">
        <v>0</v>
      </c>
      <c r="L179" s="2">
        <f t="shared" si="16"/>
        <v>9.99</v>
      </c>
      <c r="M179" s="15">
        <f t="shared" si="17"/>
        <v>1</v>
      </c>
    </row>
    <row r="180" spans="1:13" x14ac:dyDescent="0.25">
      <c r="A180" s="1"/>
      <c r="B180" s="1"/>
      <c r="C180" s="1"/>
      <c r="D180" s="1"/>
      <c r="E180" s="1"/>
      <c r="F180" s="1"/>
      <c r="G180" s="1" t="s">
        <v>272</v>
      </c>
      <c r="H180" s="1"/>
      <c r="I180" s="1"/>
      <c r="J180" s="2">
        <v>1115.95</v>
      </c>
      <c r="K180" s="2">
        <v>0</v>
      </c>
      <c r="L180" s="2">
        <f t="shared" si="16"/>
        <v>1115.95</v>
      </c>
      <c r="M180" s="15">
        <f t="shared" si="17"/>
        <v>1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273</v>
      </c>
      <c r="H181" s="1"/>
      <c r="I181" s="1"/>
      <c r="J181" s="2">
        <v>153.51</v>
      </c>
      <c r="K181" s="2">
        <v>0</v>
      </c>
      <c r="L181" s="2">
        <f t="shared" si="16"/>
        <v>153.51</v>
      </c>
      <c r="M181" s="15">
        <f t="shared" si="17"/>
        <v>1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274</v>
      </c>
      <c r="H182" s="1"/>
      <c r="I182" s="1"/>
      <c r="J182" s="2">
        <v>4389.8900000000003</v>
      </c>
      <c r="K182" s="2">
        <v>0</v>
      </c>
      <c r="L182" s="2">
        <f t="shared" si="16"/>
        <v>4389.8900000000003</v>
      </c>
      <c r="M182" s="15">
        <f t="shared" si="17"/>
        <v>1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275</v>
      </c>
      <c r="H183" s="1"/>
      <c r="I183" s="1"/>
      <c r="J183" s="2">
        <v>748.29</v>
      </c>
      <c r="K183" s="2">
        <v>0</v>
      </c>
      <c r="L183" s="2">
        <f t="shared" si="16"/>
        <v>748.29</v>
      </c>
      <c r="M183" s="15">
        <f t="shared" si="17"/>
        <v>1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276</v>
      </c>
      <c r="H184" s="1"/>
      <c r="I184" s="1"/>
      <c r="J184" s="2">
        <v>438</v>
      </c>
      <c r="K184" s="2">
        <v>0</v>
      </c>
      <c r="L184" s="2">
        <f t="shared" si="16"/>
        <v>438</v>
      </c>
      <c r="M184" s="15">
        <f t="shared" si="17"/>
        <v>1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277</v>
      </c>
      <c r="H185" s="1"/>
      <c r="I185" s="1"/>
      <c r="J185" s="2">
        <v>1276.42</v>
      </c>
      <c r="K185" s="2">
        <v>0</v>
      </c>
      <c r="L185" s="2">
        <f t="shared" si="16"/>
        <v>1276.42</v>
      </c>
      <c r="M185" s="15">
        <f t="shared" si="17"/>
        <v>1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278</v>
      </c>
      <c r="H186" s="1"/>
      <c r="I186" s="1"/>
      <c r="J186" s="2">
        <v>264.33999999999997</v>
      </c>
      <c r="K186" s="2">
        <v>0</v>
      </c>
      <c r="L186" s="2">
        <f t="shared" si="16"/>
        <v>264.33999999999997</v>
      </c>
      <c r="M186" s="15">
        <f t="shared" si="17"/>
        <v>1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279</v>
      </c>
      <c r="H187" s="1"/>
      <c r="I187" s="1"/>
      <c r="J187" s="2">
        <v>0</v>
      </c>
      <c r="K187" s="2">
        <v>0</v>
      </c>
      <c r="L187" s="2">
        <f t="shared" si="16"/>
        <v>0</v>
      </c>
      <c r="M187" s="15">
        <f t="shared" si="17"/>
        <v>0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280</v>
      </c>
      <c r="H188" s="1"/>
      <c r="I188" s="1"/>
      <c r="J188" s="2">
        <v>0</v>
      </c>
      <c r="K188" s="2">
        <v>0</v>
      </c>
      <c r="L188" s="2">
        <f t="shared" si="16"/>
        <v>0</v>
      </c>
      <c r="M188" s="15">
        <f t="shared" si="17"/>
        <v>0</v>
      </c>
    </row>
    <row r="189" spans="1:13" x14ac:dyDescent="0.25">
      <c r="A189" s="1"/>
      <c r="B189" s="1"/>
      <c r="C189" s="1"/>
      <c r="D189" s="1"/>
      <c r="E189" s="1"/>
      <c r="F189" s="1"/>
      <c r="G189" s="1" t="s">
        <v>281</v>
      </c>
      <c r="H189" s="1"/>
      <c r="I189" s="1"/>
      <c r="J189" s="2">
        <v>186.37</v>
      </c>
      <c r="K189" s="2">
        <v>0</v>
      </c>
      <c r="L189" s="2">
        <f t="shared" si="16"/>
        <v>186.37</v>
      </c>
      <c r="M189" s="15">
        <f t="shared" si="17"/>
        <v>1</v>
      </c>
    </row>
    <row r="190" spans="1:13" x14ac:dyDescent="0.25">
      <c r="A190" s="1"/>
      <c r="B190" s="1"/>
      <c r="C190" s="1"/>
      <c r="D190" s="1"/>
      <c r="E190" s="1"/>
      <c r="F190" s="1"/>
      <c r="G190" s="1" t="s">
        <v>282</v>
      </c>
      <c r="H190" s="1"/>
      <c r="I190" s="1"/>
      <c r="J190" s="2">
        <v>655.28</v>
      </c>
      <c r="K190" s="2">
        <v>0</v>
      </c>
      <c r="L190" s="2">
        <f t="shared" si="16"/>
        <v>655.28</v>
      </c>
      <c r="M190" s="15">
        <f t="shared" si="17"/>
        <v>1</v>
      </c>
    </row>
    <row r="191" spans="1:13" x14ac:dyDescent="0.25">
      <c r="A191" s="1"/>
      <c r="B191" s="1"/>
      <c r="C191" s="1"/>
      <c r="D191" s="1"/>
      <c r="E191" s="1"/>
      <c r="F191" s="1"/>
      <c r="G191" s="1" t="s">
        <v>283</v>
      </c>
      <c r="H191" s="1"/>
      <c r="I191" s="1"/>
      <c r="J191" s="2">
        <v>83.79</v>
      </c>
      <c r="K191" s="2">
        <v>0</v>
      </c>
      <c r="L191" s="2">
        <f t="shared" si="16"/>
        <v>83.79</v>
      </c>
      <c r="M191" s="15">
        <f t="shared" si="17"/>
        <v>1</v>
      </c>
    </row>
    <row r="192" spans="1:13" x14ac:dyDescent="0.25">
      <c r="A192" s="1"/>
      <c r="B192" s="1"/>
      <c r="C192" s="1"/>
      <c r="D192" s="1"/>
      <c r="E192" s="1"/>
      <c r="F192" s="1"/>
      <c r="G192" s="1" t="s">
        <v>284</v>
      </c>
      <c r="H192" s="1"/>
      <c r="I192" s="1"/>
      <c r="J192" s="2">
        <v>13013.81</v>
      </c>
      <c r="K192" s="2">
        <v>0</v>
      </c>
      <c r="L192" s="2">
        <f t="shared" si="16"/>
        <v>13013.81</v>
      </c>
      <c r="M192" s="15">
        <f t="shared" si="17"/>
        <v>1</v>
      </c>
    </row>
    <row r="193" spans="1:13" x14ac:dyDescent="0.25">
      <c r="A193" s="1"/>
      <c r="B193" s="1"/>
      <c r="C193" s="1"/>
      <c r="D193" s="1"/>
      <c r="E193" s="1"/>
      <c r="F193" s="1"/>
      <c r="G193" s="1" t="s">
        <v>285</v>
      </c>
      <c r="H193" s="1"/>
      <c r="I193" s="1"/>
      <c r="J193" s="2">
        <v>68.16</v>
      </c>
      <c r="K193" s="2">
        <v>0</v>
      </c>
      <c r="L193" s="2">
        <f t="shared" si="16"/>
        <v>68.16</v>
      </c>
      <c r="M193" s="15">
        <f t="shared" si="17"/>
        <v>1</v>
      </c>
    </row>
    <row r="194" spans="1:13" ht="15.75" thickBot="1" x14ac:dyDescent="0.3">
      <c r="A194" s="1"/>
      <c r="B194" s="1"/>
      <c r="C194" s="1"/>
      <c r="D194" s="1"/>
      <c r="E194" s="1"/>
      <c r="F194" s="1"/>
      <c r="G194" s="1" t="s">
        <v>286</v>
      </c>
      <c r="H194" s="1"/>
      <c r="I194" s="1"/>
      <c r="J194" s="2">
        <v>785.25</v>
      </c>
      <c r="K194" s="2">
        <v>14126.1</v>
      </c>
      <c r="L194" s="2">
        <f t="shared" si="16"/>
        <v>-13340.85</v>
      </c>
      <c r="M194" s="15">
        <f t="shared" si="17"/>
        <v>5.5590000000000001E-2</v>
      </c>
    </row>
    <row r="195" spans="1:13" ht="15.75" thickBot="1" x14ac:dyDescent="0.3">
      <c r="A195" s="1"/>
      <c r="B195" s="1"/>
      <c r="C195" s="1"/>
      <c r="D195" s="1"/>
      <c r="E195" s="1"/>
      <c r="F195" s="1" t="s">
        <v>287</v>
      </c>
      <c r="G195" s="1"/>
      <c r="H195" s="1"/>
      <c r="I195" s="1"/>
      <c r="J195" s="3">
        <f>ROUND(SUM(J173:J194),5)</f>
        <v>24053.07</v>
      </c>
      <c r="K195" s="3">
        <f>ROUND(SUM(K173:K194),5)</f>
        <v>14126.1</v>
      </c>
      <c r="L195" s="3">
        <f t="shared" si="16"/>
        <v>9926.9699999999993</v>
      </c>
      <c r="M195" s="17">
        <f t="shared" si="17"/>
        <v>1.7027399999999999</v>
      </c>
    </row>
    <row r="196" spans="1:13" x14ac:dyDescent="0.25">
      <c r="A196" s="1"/>
      <c r="B196" s="1"/>
      <c r="C196" s="1"/>
      <c r="D196" s="1"/>
      <c r="E196" s="1" t="s">
        <v>288</v>
      </c>
      <c r="F196" s="1"/>
      <c r="G196" s="1"/>
      <c r="H196" s="1"/>
      <c r="I196" s="1"/>
      <c r="J196" s="2">
        <f>ROUND(SUM(J155:J159)+J172+J195,5)</f>
        <v>37246.870000000003</v>
      </c>
      <c r="K196" s="2">
        <f>ROUND(SUM(K155:K159)+K172+K195,5)</f>
        <v>39609.410000000003</v>
      </c>
      <c r="L196" s="2">
        <f t="shared" si="16"/>
        <v>-2362.54</v>
      </c>
      <c r="M196" s="15">
        <f t="shared" si="17"/>
        <v>0.94035000000000002</v>
      </c>
    </row>
    <row r="197" spans="1:13" x14ac:dyDescent="0.25">
      <c r="A197" s="1"/>
      <c r="B197" s="1"/>
      <c r="C197" s="1"/>
      <c r="D197" s="1"/>
      <c r="E197" s="1" t="s">
        <v>289</v>
      </c>
      <c r="F197" s="1"/>
      <c r="G197" s="1"/>
      <c r="H197" s="1"/>
      <c r="I197" s="1"/>
      <c r="J197" s="2"/>
      <c r="K197" s="2"/>
      <c r="L197" s="2"/>
      <c r="M197" s="15"/>
    </row>
    <row r="198" spans="1:13" x14ac:dyDescent="0.25">
      <c r="A198" s="1"/>
      <c r="B198" s="1"/>
      <c r="C198" s="1"/>
      <c r="D198" s="1"/>
      <c r="E198" s="1"/>
      <c r="F198" s="1" t="s">
        <v>290</v>
      </c>
      <c r="G198" s="1"/>
      <c r="H198" s="1"/>
      <c r="I198" s="1"/>
      <c r="J198" s="2">
        <v>3657.76</v>
      </c>
      <c r="K198" s="2">
        <v>812.5</v>
      </c>
      <c r="L198" s="2">
        <f>ROUND((J198-K198),5)</f>
        <v>2845.26</v>
      </c>
      <c r="M198" s="15">
        <f>ROUND(IF(K198=0, IF(J198=0, 0, 1), J198/K198),5)</f>
        <v>4.5018599999999998</v>
      </c>
    </row>
    <row r="199" spans="1:13" x14ac:dyDescent="0.25">
      <c r="A199" s="1"/>
      <c r="B199" s="1"/>
      <c r="C199" s="1"/>
      <c r="D199" s="1"/>
      <c r="E199" s="1"/>
      <c r="F199" s="1" t="s">
        <v>291</v>
      </c>
      <c r="G199" s="1"/>
      <c r="H199" s="1"/>
      <c r="I199" s="1"/>
      <c r="J199" s="2">
        <v>87.98</v>
      </c>
      <c r="K199" s="2">
        <v>1562.5</v>
      </c>
      <c r="L199" s="2">
        <f>ROUND((J199-K199),5)</f>
        <v>-1474.52</v>
      </c>
      <c r="M199" s="15">
        <f>ROUND(IF(K199=0, IF(J199=0, 0, 1), J199/K199),5)</f>
        <v>5.6309999999999999E-2</v>
      </c>
    </row>
    <row r="200" spans="1:13" ht="15.75" thickBot="1" x14ac:dyDescent="0.3">
      <c r="A200" s="1"/>
      <c r="B200" s="1"/>
      <c r="C200" s="1"/>
      <c r="D200" s="1"/>
      <c r="E200" s="1"/>
      <c r="F200" s="1" t="s">
        <v>292</v>
      </c>
      <c r="G200" s="1"/>
      <c r="H200" s="1"/>
      <c r="I200" s="1"/>
      <c r="J200" s="4">
        <v>0</v>
      </c>
      <c r="K200" s="4">
        <v>0</v>
      </c>
      <c r="L200" s="4">
        <f>ROUND((J200-K200),5)</f>
        <v>0</v>
      </c>
      <c r="M200" s="18">
        <f>ROUND(IF(K200=0, IF(J200=0, 0, 1), J200/K200),5)</f>
        <v>0</v>
      </c>
    </row>
    <row r="201" spans="1:13" x14ac:dyDescent="0.25">
      <c r="A201" s="1"/>
      <c r="B201" s="1"/>
      <c r="C201" s="1"/>
      <c r="D201" s="1"/>
      <c r="E201" s="1" t="s">
        <v>293</v>
      </c>
      <c r="F201" s="1"/>
      <c r="G201" s="1"/>
      <c r="H201" s="1"/>
      <c r="I201" s="1"/>
      <c r="J201" s="2">
        <f>ROUND(SUM(J197:J200),5)</f>
        <v>3745.74</v>
      </c>
      <c r="K201" s="2">
        <f>ROUND(SUM(K197:K200),5)</f>
        <v>2375</v>
      </c>
      <c r="L201" s="2">
        <f>ROUND((J201-K201),5)</f>
        <v>1370.74</v>
      </c>
      <c r="M201" s="15">
        <f>ROUND(IF(K201=0, IF(J201=0, 0, 1), J201/K201),5)</f>
        <v>1.5771500000000001</v>
      </c>
    </row>
    <row r="202" spans="1:13" x14ac:dyDescent="0.25">
      <c r="A202" s="1"/>
      <c r="B202" s="1"/>
      <c r="C202" s="1"/>
      <c r="D202" s="1"/>
      <c r="E202" s="1" t="s">
        <v>294</v>
      </c>
      <c r="F202" s="1"/>
      <c r="G202" s="1"/>
      <c r="H202" s="1"/>
      <c r="I202" s="1"/>
      <c r="J202" s="2"/>
      <c r="K202" s="2"/>
      <c r="L202" s="2"/>
      <c r="M202" s="15"/>
    </row>
    <row r="203" spans="1:13" x14ac:dyDescent="0.25">
      <c r="A203" s="1"/>
      <c r="B203" s="1"/>
      <c r="C203" s="1"/>
      <c r="D203" s="1"/>
      <c r="E203" s="1"/>
      <c r="F203" s="1" t="s">
        <v>295</v>
      </c>
      <c r="G203" s="1"/>
      <c r="H203" s="1"/>
      <c r="I203" s="1"/>
      <c r="J203" s="2">
        <v>355</v>
      </c>
      <c r="K203" s="2">
        <v>0</v>
      </c>
      <c r="L203" s="2">
        <f>ROUND((J203-K203),5)</f>
        <v>355</v>
      </c>
      <c r="M203" s="15">
        <f>ROUND(IF(K203=0, IF(J203=0, 0, 1), J203/K203),5)</f>
        <v>1</v>
      </c>
    </row>
    <row r="204" spans="1:13" x14ac:dyDescent="0.25">
      <c r="A204" s="1"/>
      <c r="B204" s="1"/>
      <c r="C204" s="1"/>
      <c r="D204" s="1"/>
      <c r="E204" s="1"/>
      <c r="F204" s="1" t="s">
        <v>296</v>
      </c>
      <c r="G204" s="1"/>
      <c r="H204" s="1"/>
      <c r="I204" s="1"/>
      <c r="J204" s="2"/>
      <c r="K204" s="2"/>
      <c r="L204" s="2"/>
      <c r="M204" s="15"/>
    </row>
    <row r="205" spans="1:13" x14ac:dyDescent="0.25">
      <c r="A205" s="1"/>
      <c r="B205" s="1"/>
      <c r="C205" s="1"/>
      <c r="D205" s="1"/>
      <c r="E205" s="1"/>
      <c r="F205" s="1"/>
      <c r="G205" s="1" t="s">
        <v>297</v>
      </c>
      <c r="H205" s="1"/>
      <c r="I205" s="1"/>
      <c r="J205" s="2">
        <v>1853.52</v>
      </c>
      <c r="K205" s="2">
        <v>608.62</v>
      </c>
      <c r="L205" s="2">
        <f t="shared" ref="L205:L210" si="18">ROUND((J205-K205),5)</f>
        <v>1244.9000000000001</v>
      </c>
      <c r="M205" s="15">
        <f t="shared" ref="M205:M210" si="19">ROUND(IF(K205=0, IF(J205=0, 0, 1), J205/K205),5)</f>
        <v>3.0454500000000002</v>
      </c>
    </row>
    <row r="206" spans="1:13" x14ac:dyDescent="0.25">
      <c r="A206" s="1"/>
      <c r="B206" s="1"/>
      <c r="C206" s="1"/>
      <c r="D206" s="1"/>
      <c r="E206" s="1"/>
      <c r="F206" s="1"/>
      <c r="G206" s="1" t="s">
        <v>298</v>
      </c>
      <c r="H206" s="1"/>
      <c r="I206" s="1"/>
      <c r="J206" s="2">
        <v>0</v>
      </c>
      <c r="K206" s="2">
        <v>1823.37</v>
      </c>
      <c r="L206" s="2">
        <f t="shared" si="18"/>
        <v>-1823.37</v>
      </c>
      <c r="M206" s="15">
        <f t="shared" si="19"/>
        <v>0</v>
      </c>
    </row>
    <row r="207" spans="1:13" x14ac:dyDescent="0.25">
      <c r="A207" s="1"/>
      <c r="B207" s="1"/>
      <c r="C207" s="1"/>
      <c r="D207" s="1"/>
      <c r="E207" s="1"/>
      <c r="F207" s="1"/>
      <c r="G207" s="1" t="s">
        <v>299</v>
      </c>
      <c r="H207" s="1"/>
      <c r="I207" s="1"/>
      <c r="J207" s="2">
        <v>0</v>
      </c>
      <c r="K207" s="2">
        <v>0</v>
      </c>
      <c r="L207" s="2">
        <f t="shared" si="18"/>
        <v>0</v>
      </c>
      <c r="M207" s="15">
        <f t="shared" si="19"/>
        <v>0</v>
      </c>
    </row>
    <row r="208" spans="1:13" ht="15.75" thickBot="1" x14ac:dyDescent="0.3">
      <c r="A208" s="1"/>
      <c r="B208" s="1"/>
      <c r="C208" s="1"/>
      <c r="D208" s="1"/>
      <c r="E208" s="1"/>
      <c r="F208" s="1"/>
      <c r="G208" s="1" t="s">
        <v>300</v>
      </c>
      <c r="H208" s="1"/>
      <c r="I208" s="1"/>
      <c r="J208" s="4">
        <v>2573.39</v>
      </c>
      <c r="K208" s="4">
        <v>3138.99</v>
      </c>
      <c r="L208" s="4">
        <f t="shared" si="18"/>
        <v>-565.6</v>
      </c>
      <c r="M208" s="18">
        <f t="shared" si="19"/>
        <v>0.81981000000000004</v>
      </c>
    </row>
    <row r="209" spans="1:13" x14ac:dyDescent="0.25">
      <c r="A209" s="1"/>
      <c r="B209" s="1"/>
      <c r="C209" s="1"/>
      <c r="D209" s="1"/>
      <c r="E209" s="1"/>
      <c r="F209" s="1" t="s">
        <v>301</v>
      </c>
      <c r="G209" s="1"/>
      <c r="H209" s="1"/>
      <c r="I209" s="1"/>
      <c r="J209" s="2">
        <f>ROUND(SUM(J204:J208),5)</f>
        <v>4426.91</v>
      </c>
      <c r="K209" s="2">
        <f>ROUND(SUM(K204:K208),5)</f>
        <v>5570.98</v>
      </c>
      <c r="L209" s="2">
        <f t="shared" si="18"/>
        <v>-1144.07</v>
      </c>
      <c r="M209" s="15">
        <f t="shared" si="19"/>
        <v>0.79464000000000001</v>
      </c>
    </row>
    <row r="210" spans="1:13" x14ac:dyDescent="0.25">
      <c r="A210" s="1"/>
      <c r="B210" s="1"/>
      <c r="C210" s="1"/>
      <c r="D210" s="1"/>
      <c r="E210" s="1"/>
      <c r="F210" s="1" t="s">
        <v>302</v>
      </c>
      <c r="G210" s="1"/>
      <c r="H210" s="1"/>
      <c r="I210" s="1"/>
      <c r="J210" s="2">
        <v>0</v>
      </c>
      <c r="K210" s="2">
        <v>0</v>
      </c>
      <c r="L210" s="2">
        <f t="shared" si="18"/>
        <v>0</v>
      </c>
      <c r="M210" s="15">
        <f t="shared" si="19"/>
        <v>0</v>
      </c>
    </row>
    <row r="211" spans="1:13" x14ac:dyDescent="0.25">
      <c r="A211" s="1"/>
      <c r="B211" s="1"/>
      <c r="C211" s="1"/>
      <c r="D211" s="1"/>
      <c r="E211" s="1"/>
      <c r="F211" s="1" t="s">
        <v>362</v>
      </c>
      <c r="G211" s="1"/>
      <c r="H211" s="1"/>
      <c r="I211" s="1"/>
      <c r="J211" s="2">
        <v>2500</v>
      </c>
      <c r="K211" s="2"/>
      <c r="L211" s="2"/>
      <c r="M211" s="15"/>
    </row>
    <row r="212" spans="1:13" x14ac:dyDescent="0.25">
      <c r="A212" s="1"/>
      <c r="B212" s="1"/>
      <c r="C212" s="1"/>
      <c r="D212" s="1"/>
      <c r="E212" s="1"/>
      <c r="F212" s="1" t="s">
        <v>303</v>
      </c>
      <c r="G212" s="1"/>
      <c r="H212" s="1"/>
      <c r="I212" s="1"/>
      <c r="J212" s="2"/>
      <c r="K212" s="2"/>
      <c r="L212" s="2"/>
      <c r="M212" s="15"/>
    </row>
    <row r="213" spans="1:13" x14ac:dyDescent="0.25">
      <c r="A213" s="1"/>
      <c r="B213" s="1"/>
      <c r="C213" s="1"/>
      <c r="D213" s="1"/>
      <c r="E213" s="1"/>
      <c r="F213" s="1"/>
      <c r="G213" s="1" t="s">
        <v>304</v>
      </c>
      <c r="H213" s="1"/>
      <c r="I213" s="1"/>
      <c r="J213" s="2">
        <v>0</v>
      </c>
      <c r="K213" s="2">
        <v>1241.99</v>
      </c>
      <c r="L213" s="2">
        <f>ROUND((J213-K213),5)</f>
        <v>-1241.99</v>
      </c>
      <c r="M213" s="15">
        <f>ROUND(IF(K213=0, IF(J213=0, 0, 1), J213/K213),5)</f>
        <v>0</v>
      </c>
    </row>
    <row r="214" spans="1:13" x14ac:dyDescent="0.25">
      <c r="A214" s="1"/>
      <c r="B214" s="1"/>
      <c r="C214" s="1"/>
      <c r="D214" s="1"/>
      <c r="E214" s="1"/>
      <c r="F214" s="1"/>
      <c r="G214" s="1" t="s">
        <v>305</v>
      </c>
      <c r="H214" s="1"/>
      <c r="I214" s="1"/>
      <c r="J214" s="2">
        <v>666.79</v>
      </c>
      <c r="K214" s="2">
        <v>24.47</v>
      </c>
      <c r="L214" s="2">
        <f>ROUND((J214-K214),5)</f>
        <v>642.32000000000005</v>
      </c>
      <c r="M214" s="15">
        <f>ROUND(IF(K214=0, IF(J214=0, 0, 1), J214/K214),5)</f>
        <v>27.249279999999999</v>
      </c>
    </row>
    <row r="215" spans="1:13" ht="15.75" thickBot="1" x14ac:dyDescent="0.3">
      <c r="A215" s="1"/>
      <c r="B215" s="1"/>
      <c r="C215" s="1"/>
      <c r="D215" s="1"/>
      <c r="E215" s="1"/>
      <c r="F215" s="1"/>
      <c r="G215" s="1" t="s">
        <v>306</v>
      </c>
      <c r="H215" s="1"/>
      <c r="I215" s="1"/>
      <c r="J215" s="2">
        <v>9.1999999999999993</v>
      </c>
      <c r="K215" s="2">
        <v>0</v>
      </c>
      <c r="L215" s="2">
        <f>ROUND((J215-K215),5)</f>
        <v>9.1999999999999993</v>
      </c>
      <c r="M215" s="15">
        <f>ROUND(IF(K215=0, IF(J215=0, 0, 1), J215/K215),5)</f>
        <v>1</v>
      </c>
    </row>
    <row r="216" spans="1:13" ht="15.75" thickBot="1" x14ac:dyDescent="0.3">
      <c r="A216" s="1"/>
      <c r="B216" s="1"/>
      <c r="C216" s="1"/>
      <c r="D216" s="1"/>
      <c r="E216" s="1"/>
      <c r="F216" s="1" t="s">
        <v>307</v>
      </c>
      <c r="G216" s="1"/>
      <c r="H216" s="1"/>
      <c r="I216" s="1"/>
      <c r="J216" s="3">
        <f>ROUND(SUM(J212:J215),5)</f>
        <v>675.99</v>
      </c>
      <c r="K216" s="3">
        <f>ROUND(SUM(K212:K215),5)</f>
        <v>1266.46</v>
      </c>
      <c r="L216" s="3">
        <f>ROUND((J216-K216),5)</f>
        <v>-590.47</v>
      </c>
      <c r="M216" s="17">
        <f>ROUND(IF(K216=0, IF(J216=0, 0, 1), J216/K216),5)</f>
        <v>0.53376000000000001</v>
      </c>
    </row>
    <row r="217" spans="1:13" x14ac:dyDescent="0.25">
      <c r="A217" s="1"/>
      <c r="B217" s="1"/>
      <c r="C217" s="1"/>
      <c r="D217" s="1"/>
      <c r="E217" s="1" t="s">
        <v>308</v>
      </c>
      <c r="F217" s="1"/>
      <c r="G217" s="1"/>
      <c r="H217" s="1"/>
      <c r="I217" s="1"/>
      <c r="J217" s="2">
        <f>ROUND(SUM(J202:J203)+SUM(J209:J211)+J216,5)</f>
        <v>7957.9</v>
      </c>
      <c r="K217" s="2">
        <f>ROUND(SUM(K202:K203)+SUM(K209:K211)+K216,5)</f>
        <v>6837.44</v>
      </c>
      <c r="L217" s="2">
        <f>ROUND((J217-K217),5)</f>
        <v>1120.46</v>
      </c>
      <c r="M217" s="15">
        <f>ROUND(IF(K217=0, IF(J217=0, 0, 1), J217/K217),5)</f>
        <v>1.16387</v>
      </c>
    </row>
    <row r="218" spans="1:13" x14ac:dyDescent="0.25">
      <c r="A218" s="1"/>
      <c r="B218" s="1"/>
      <c r="C218" s="1"/>
      <c r="D218" s="1"/>
      <c r="E218" s="1" t="s">
        <v>309</v>
      </c>
      <c r="F218" s="1"/>
      <c r="G218" s="1"/>
      <c r="H218" s="1"/>
      <c r="I218" s="1"/>
      <c r="J218" s="2"/>
      <c r="K218" s="2"/>
      <c r="L218" s="2"/>
      <c r="M218" s="15"/>
    </row>
    <row r="219" spans="1:13" x14ac:dyDescent="0.25">
      <c r="A219" s="1"/>
      <c r="B219" s="1"/>
      <c r="C219" s="1"/>
      <c r="D219" s="1"/>
      <c r="E219" s="1"/>
      <c r="F219" s="1" t="s">
        <v>310</v>
      </c>
      <c r="G219" s="1"/>
      <c r="H219" s="1"/>
      <c r="I219" s="1"/>
      <c r="J219" s="2">
        <v>739.23</v>
      </c>
      <c r="K219" s="2">
        <v>2483.9899999999998</v>
      </c>
      <c r="L219" s="2">
        <f t="shared" ref="L219:L224" si="20">ROUND((J219-K219),5)</f>
        <v>-1744.76</v>
      </c>
      <c r="M219" s="15">
        <f t="shared" ref="M219:M224" si="21">ROUND(IF(K219=0, IF(J219=0, 0, 1), J219/K219),5)</f>
        <v>0.29759999999999998</v>
      </c>
    </row>
    <row r="220" spans="1:13" x14ac:dyDescent="0.25">
      <c r="A220" s="1"/>
      <c r="B220" s="1"/>
      <c r="C220" s="1"/>
      <c r="D220" s="1"/>
      <c r="E220" s="1"/>
      <c r="F220" s="1" t="s">
        <v>311</v>
      </c>
      <c r="G220" s="1"/>
      <c r="H220" s="1"/>
      <c r="I220" s="1"/>
      <c r="J220" s="2">
        <v>1997.1</v>
      </c>
      <c r="K220" s="2">
        <v>0</v>
      </c>
      <c r="L220" s="2">
        <f t="shared" si="20"/>
        <v>1997.1</v>
      </c>
      <c r="M220" s="15">
        <f t="shared" si="21"/>
        <v>1</v>
      </c>
    </row>
    <row r="221" spans="1:13" x14ac:dyDescent="0.25">
      <c r="A221" s="1"/>
      <c r="B221" s="1"/>
      <c r="C221" s="1"/>
      <c r="D221" s="1"/>
      <c r="E221" s="1"/>
      <c r="F221" s="1" t="s">
        <v>312</v>
      </c>
      <c r="G221" s="1"/>
      <c r="H221" s="1"/>
      <c r="I221" s="1"/>
      <c r="J221" s="2">
        <v>0</v>
      </c>
      <c r="K221" s="2">
        <v>5000</v>
      </c>
      <c r="L221" s="2">
        <f t="shared" si="20"/>
        <v>-5000</v>
      </c>
      <c r="M221" s="15">
        <f t="shared" si="21"/>
        <v>0</v>
      </c>
    </row>
    <row r="222" spans="1:13" x14ac:dyDescent="0.25">
      <c r="A222" s="1"/>
      <c r="B222" s="1"/>
      <c r="C222" s="1"/>
      <c r="D222" s="1"/>
      <c r="E222" s="1"/>
      <c r="F222" s="1" t="s">
        <v>313</v>
      </c>
      <c r="G222" s="1"/>
      <c r="H222" s="1"/>
      <c r="I222" s="1"/>
      <c r="J222" s="2">
        <v>0</v>
      </c>
      <c r="K222" s="2">
        <v>0</v>
      </c>
      <c r="L222" s="2">
        <f t="shared" si="20"/>
        <v>0</v>
      </c>
      <c r="M222" s="15">
        <f t="shared" si="21"/>
        <v>0</v>
      </c>
    </row>
    <row r="223" spans="1:13" x14ac:dyDescent="0.25">
      <c r="A223" s="1"/>
      <c r="B223" s="1"/>
      <c r="C223" s="1"/>
      <c r="D223" s="1"/>
      <c r="E223" s="1"/>
      <c r="F223" s="1" t="s">
        <v>314</v>
      </c>
      <c r="G223" s="1"/>
      <c r="H223" s="1"/>
      <c r="I223" s="1"/>
      <c r="J223" s="2">
        <v>115</v>
      </c>
      <c r="K223" s="2">
        <v>4066.46</v>
      </c>
      <c r="L223" s="2">
        <f t="shared" si="20"/>
        <v>-3951.46</v>
      </c>
      <c r="M223" s="15">
        <f t="shared" si="21"/>
        <v>2.828E-2</v>
      </c>
    </row>
    <row r="224" spans="1:13" x14ac:dyDescent="0.25">
      <c r="A224" s="1"/>
      <c r="B224" s="1"/>
      <c r="C224" s="1"/>
      <c r="D224" s="1"/>
      <c r="E224" s="1"/>
      <c r="F224" s="1" t="s">
        <v>315</v>
      </c>
      <c r="G224" s="1"/>
      <c r="H224" s="1"/>
      <c r="I224" s="1"/>
      <c r="J224" s="2">
        <v>2053.73</v>
      </c>
      <c r="K224" s="2">
        <v>8227.52</v>
      </c>
      <c r="L224" s="2">
        <f t="shared" si="20"/>
        <v>-6173.79</v>
      </c>
      <c r="M224" s="15">
        <f t="shared" si="21"/>
        <v>0.24962000000000001</v>
      </c>
    </row>
    <row r="225" spans="1:13" x14ac:dyDescent="0.25">
      <c r="A225" s="1"/>
      <c r="B225" s="1"/>
      <c r="C225" s="1"/>
      <c r="D225" s="1"/>
      <c r="E225" s="1"/>
      <c r="F225" s="1" t="s">
        <v>316</v>
      </c>
      <c r="G225" s="1"/>
      <c r="H225" s="1"/>
      <c r="I225" s="1"/>
      <c r="J225" s="2"/>
      <c r="K225" s="2"/>
      <c r="L225" s="2"/>
      <c r="M225" s="15"/>
    </row>
    <row r="226" spans="1:13" ht="15.75" thickBot="1" x14ac:dyDescent="0.3">
      <c r="A226" s="1"/>
      <c r="B226" s="1"/>
      <c r="C226" s="1"/>
      <c r="D226" s="1"/>
      <c r="E226" s="1"/>
      <c r="F226" s="1"/>
      <c r="G226" s="1" t="s">
        <v>317</v>
      </c>
      <c r="H226" s="1"/>
      <c r="I226" s="1"/>
      <c r="J226" s="2">
        <v>550</v>
      </c>
      <c r="K226" s="2">
        <v>550</v>
      </c>
      <c r="L226" s="2">
        <f t="shared" ref="L226:L231" si="22">ROUND((J226-K226),5)</f>
        <v>0</v>
      </c>
      <c r="M226" s="15">
        <f t="shared" ref="M226:M231" si="23">ROUND(IF(K226=0, IF(J226=0, 0, 1), J226/K226),5)</f>
        <v>1</v>
      </c>
    </row>
    <row r="227" spans="1:13" ht="15.75" thickBot="1" x14ac:dyDescent="0.3">
      <c r="A227" s="1"/>
      <c r="B227" s="1"/>
      <c r="C227" s="1"/>
      <c r="D227" s="1"/>
      <c r="E227" s="1"/>
      <c r="F227" s="1" t="s">
        <v>318</v>
      </c>
      <c r="G227" s="1"/>
      <c r="H227" s="1"/>
      <c r="I227" s="1"/>
      <c r="J227" s="3">
        <f>ROUND(SUM(J225:J226),5)</f>
        <v>550</v>
      </c>
      <c r="K227" s="3">
        <f>ROUND(SUM(K225:K226),5)</f>
        <v>550</v>
      </c>
      <c r="L227" s="3">
        <f t="shared" si="22"/>
        <v>0</v>
      </c>
      <c r="M227" s="17">
        <f t="shared" si="23"/>
        <v>1</v>
      </c>
    </row>
    <row r="228" spans="1:13" x14ac:dyDescent="0.25">
      <c r="A228" s="1"/>
      <c r="B228" s="1"/>
      <c r="C228" s="1"/>
      <c r="D228" s="1"/>
      <c r="E228" s="1" t="s">
        <v>319</v>
      </c>
      <c r="F228" s="1"/>
      <c r="G228" s="1"/>
      <c r="H228" s="1"/>
      <c r="I228" s="1"/>
      <c r="J228" s="2">
        <f>ROUND(SUM(J218:J224)+J227,5)</f>
        <v>5455.06</v>
      </c>
      <c r="K228" s="2">
        <f>ROUND(SUM(K218:K224)+K227,5)</f>
        <v>20327.97</v>
      </c>
      <c r="L228" s="2">
        <f t="shared" si="22"/>
        <v>-14872.91</v>
      </c>
      <c r="M228" s="15">
        <f t="shared" si="23"/>
        <v>0.26834999999999998</v>
      </c>
    </row>
    <row r="229" spans="1:13" ht="15.75" thickBot="1" x14ac:dyDescent="0.3">
      <c r="A229" s="1"/>
      <c r="B229" s="1"/>
      <c r="C229" s="1"/>
      <c r="D229" s="1"/>
      <c r="E229" s="1" t="s">
        <v>320</v>
      </c>
      <c r="F229" s="1"/>
      <c r="G229" s="1"/>
      <c r="H229" s="1"/>
      <c r="I229" s="1"/>
      <c r="J229" s="2">
        <v>307.06</v>
      </c>
      <c r="K229" s="2">
        <v>0</v>
      </c>
      <c r="L229" s="2">
        <f t="shared" si="22"/>
        <v>307.06</v>
      </c>
      <c r="M229" s="15">
        <f t="shared" si="23"/>
        <v>1</v>
      </c>
    </row>
    <row r="230" spans="1:13" ht="15.75" thickBot="1" x14ac:dyDescent="0.3">
      <c r="A230" s="1"/>
      <c r="B230" s="1"/>
      <c r="C230" s="1"/>
      <c r="D230" s="1" t="s">
        <v>321</v>
      </c>
      <c r="E230" s="1"/>
      <c r="F230" s="1"/>
      <c r="G230" s="1"/>
      <c r="H230" s="1"/>
      <c r="I230" s="1"/>
      <c r="J230" s="3">
        <f>ROUND(J34+J42+J140+J145+J154+J196+J201+J217+SUM(J228:J229),5)</f>
        <v>752865.04</v>
      </c>
      <c r="K230" s="3">
        <f>ROUND(K34+K42+K140+K145+K154+K196+K201+K217+SUM(K228:K229),5)</f>
        <v>976644.56</v>
      </c>
      <c r="L230" s="3">
        <f t="shared" si="22"/>
        <v>-223779.52</v>
      </c>
      <c r="M230" s="17">
        <f t="shared" si="23"/>
        <v>0.77087000000000006</v>
      </c>
    </row>
    <row r="231" spans="1:13" x14ac:dyDescent="0.25">
      <c r="A231" s="1"/>
      <c r="B231" s="1" t="s">
        <v>322</v>
      </c>
      <c r="C231" s="1"/>
      <c r="D231" s="1"/>
      <c r="E231" s="1"/>
      <c r="F231" s="1"/>
      <c r="G231" s="1"/>
      <c r="H231" s="1"/>
      <c r="I231" s="1"/>
      <c r="J231" s="2">
        <f>ROUND(J3+J33-J230,5)</f>
        <v>400767.54</v>
      </c>
      <c r="K231" s="2">
        <f>ROUND(K3+K33-K230,5)</f>
        <v>192114.15</v>
      </c>
      <c r="L231" s="2">
        <f t="shared" si="22"/>
        <v>208653.39</v>
      </c>
      <c r="M231" s="15">
        <f t="shared" si="23"/>
        <v>2.08609</v>
      </c>
    </row>
    <row r="232" spans="1:13" x14ac:dyDescent="0.25">
      <c r="A232" s="1"/>
      <c r="B232" s="1" t="s">
        <v>323</v>
      </c>
      <c r="C232" s="1"/>
      <c r="D232" s="1"/>
      <c r="E232" s="1"/>
      <c r="F232" s="1"/>
      <c r="G232" s="1"/>
      <c r="H232" s="1"/>
      <c r="I232" s="1"/>
      <c r="J232" s="2"/>
      <c r="K232" s="2"/>
      <c r="L232" s="2"/>
      <c r="M232" s="15"/>
    </row>
    <row r="233" spans="1:13" x14ac:dyDescent="0.25">
      <c r="A233" s="1"/>
      <c r="B233" s="1"/>
      <c r="C233" s="1" t="s">
        <v>324</v>
      </c>
      <c r="D233" s="1"/>
      <c r="E233" s="1"/>
      <c r="F233" s="1"/>
      <c r="G233" s="1"/>
      <c r="H233" s="1"/>
      <c r="I233" s="1"/>
      <c r="J233" s="2"/>
      <c r="K233" s="2"/>
      <c r="L233" s="2"/>
      <c r="M233" s="15"/>
    </row>
    <row r="234" spans="1:13" x14ac:dyDescent="0.25">
      <c r="A234" s="1"/>
      <c r="B234" s="1"/>
      <c r="C234" s="1"/>
      <c r="D234" s="1" t="s">
        <v>325</v>
      </c>
      <c r="E234" s="1"/>
      <c r="F234" s="1"/>
      <c r="G234" s="1"/>
      <c r="H234" s="1"/>
      <c r="I234" s="1"/>
      <c r="J234" s="2"/>
      <c r="K234" s="2"/>
      <c r="L234" s="2"/>
      <c r="M234" s="15"/>
    </row>
    <row r="235" spans="1:13" x14ac:dyDescent="0.25">
      <c r="A235" s="1"/>
      <c r="B235" s="1"/>
      <c r="C235" s="1"/>
      <c r="D235" s="1"/>
      <c r="E235" s="1" t="s">
        <v>363</v>
      </c>
      <c r="F235" s="1"/>
      <c r="G235" s="1"/>
      <c r="H235" s="1"/>
      <c r="I235" s="1"/>
      <c r="J235" s="2">
        <v>-18.989999999999998</v>
      </c>
      <c r="K235" s="2"/>
      <c r="L235" s="2"/>
      <c r="M235" s="15"/>
    </row>
    <row r="236" spans="1:13" ht="15.75" thickBot="1" x14ac:dyDescent="0.3">
      <c r="A236" s="1"/>
      <c r="B236" s="1"/>
      <c r="C236" s="1"/>
      <c r="D236" s="1"/>
      <c r="E236" s="1" t="s">
        <v>364</v>
      </c>
      <c r="F236" s="1"/>
      <c r="G236" s="1"/>
      <c r="H236" s="1"/>
      <c r="I236" s="1"/>
      <c r="J236" s="4">
        <v>12000</v>
      </c>
      <c r="K236" s="2"/>
      <c r="L236" s="2"/>
      <c r="M236" s="15"/>
    </row>
    <row r="237" spans="1:13" x14ac:dyDescent="0.25">
      <c r="A237" s="1"/>
      <c r="B237" s="1"/>
      <c r="C237" s="1"/>
      <c r="D237" s="1" t="s">
        <v>365</v>
      </c>
      <c r="E237" s="1"/>
      <c r="F237" s="1"/>
      <c r="G237" s="1"/>
      <c r="H237" s="1"/>
      <c r="I237" s="1"/>
      <c r="J237" s="2">
        <f>ROUND(SUM(J234:J236),5)</f>
        <v>11981.01</v>
      </c>
      <c r="K237" s="2"/>
      <c r="L237" s="2"/>
      <c r="M237" s="15"/>
    </row>
    <row r="238" spans="1:13" x14ac:dyDescent="0.25">
      <c r="A238" s="1"/>
      <c r="B238" s="1"/>
      <c r="C238" s="1"/>
      <c r="D238" s="1" t="s">
        <v>366</v>
      </c>
      <c r="E238" s="1"/>
      <c r="F238" s="1"/>
      <c r="G238" s="1"/>
      <c r="H238" s="1"/>
      <c r="I238" s="1"/>
      <c r="J238" s="2"/>
      <c r="K238" s="2"/>
      <c r="L238" s="2"/>
      <c r="M238" s="15"/>
    </row>
    <row r="239" spans="1:13" ht="15.75" thickBot="1" x14ac:dyDescent="0.3">
      <c r="A239" s="1"/>
      <c r="B239" s="1"/>
      <c r="C239" s="1"/>
      <c r="D239" s="1"/>
      <c r="E239" s="1" t="s">
        <v>367</v>
      </c>
      <c r="F239" s="1"/>
      <c r="G239" s="1"/>
      <c r="H239" s="1"/>
      <c r="I239" s="1"/>
      <c r="J239" s="4">
        <v>75000</v>
      </c>
      <c r="K239" s="2"/>
      <c r="L239" s="2"/>
      <c r="M239" s="15"/>
    </row>
    <row r="240" spans="1:13" x14ac:dyDescent="0.25">
      <c r="A240" s="1"/>
      <c r="B240" s="1"/>
      <c r="C240" s="1"/>
      <c r="D240" s="1" t="s">
        <v>368</v>
      </c>
      <c r="E240" s="1"/>
      <c r="F240" s="1"/>
      <c r="G240" s="1"/>
      <c r="H240" s="1"/>
      <c r="I240" s="1"/>
      <c r="J240" s="2">
        <f>ROUND(SUM(J238:J239),5)</f>
        <v>75000</v>
      </c>
      <c r="K240" s="2"/>
      <c r="L240" s="2"/>
      <c r="M240" s="15"/>
    </row>
    <row r="241" spans="1:13" x14ac:dyDescent="0.25">
      <c r="A241" s="1"/>
      <c r="B241" s="1"/>
      <c r="C241" s="1"/>
      <c r="D241" s="1" t="s">
        <v>326</v>
      </c>
      <c r="E241" s="1"/>
      <c r="F241" s="1"/>
      <c r="G241" s="1"/>
      <c r="H241" s="1"/>
      <c r="I241" s="1"/>
      <c r="J241" s="2"/>
      <c r="K241" s="2"/>
      <c r="L241" s="2"/>
      <c r="M241" s="15"/>
    </row>
    <row r="242" spans="1:13" x14ac:dyDescent="0.25">
      <c r="A242" s="1"/>
      <c r="B242" s="1"/>
      <c r="C242" s="1"/>
      <c r="D242" s="1"/>
      <c r="E242" s="1" t="s">
        <v>327</v>
      </c>
      <c r="F242" s="1"/>
      <c r="G242" s="1"/>
      <c r="H242" s="1"/>
      <c r="I242" s="1"/>
      <c r="J242" s="2"/>
      <c r="K242" s="2"/>
      <c r="L242" s="2"/>
      <c r="M242" s="15"/>
    </row>
    <row r="243" spans="1:13" x14ac:dyDescent="0.25">
      <c r="A243" s="1"/>
      <c r="B243" s="1"/>
      <c r="C243" s="1"/>
      <c r="D243" s="1"/>
      <c r="E243" s="1"/>
      <c r="F243" s="1" t="s">
        <v>328</v>
      </c>
      <c r="G243" s="1"/>
      <c r="H243" s="1"/>
      <c r="I243" s="1"/>
      <c r="J243" s="2">
        <v>0</v>
      </c>
      <c r="K243" s="2">
        <v>2083.31</v>
      </c>
      <c r="L243" s="2">
        <f>ROUND((J243-K243),5)</f>
        <v>-2083.31</v>
      </c>
      <c r="M243" s="15">
        <f>ROUND(IF(K243=0, IF(J243=0, 0, 1), J243/K243),5)</f>
        <v>0</v>
      </c>
    </row>
    <row r="244" spans="1:13" x14ac:dyDescent="0.25">
      <c r="A244" s="1"/>
      <c r="B244" s="1"/>
      <c r="C244" s="1"/>
      <c r="D244" s="1"/>
      <c r="E244" s="1"/>
      <c r="F244" s="1" t="s">
        <v>329</v>
      </c>
      <c r="G244" s="1"/>
      <c r="H244" s="1"/>
      <c r="I244" s="1"/>
      <c r="J244" s="2">
        <v>30000</v>
      </c>
      <c r="K244" s="2">
        <v>19166.689999999999</v>
      </c>
      <c r="L244" s="2">
        <f>ROUND((J244-K244),5)</f>
        <v>10833.31</v>
      </c>
      <c r="M244" s="15">
        <f>ROUND(IF(K244=0, IF(J244=0, 0, 1), J244/K244),5)</f>
        <v>1.5652200000000001</v>
      </c>
    </row>
    <row r="245" spans="1:13" x14ac:dyDescent="0.25">
      <c r="A245" s="1"/>
      <c r="B245" s="1"/>
      <c r="C245" s="1"/>
      <c r="D245" s="1"/>
      <c r="E245" s="1"/>
      <c r="F245" s="1" t="s">
        <v>330</v>
      </c>
      <c r="G245" s="1"/>
      <c r="H245" s="1"/>
      <c r="I245" s="1"/>
      <c r="J245" s="2">
        <v>1250</v>
      </c>
      <c r="K245" s="2"/>
      <c r="L245" s="2"/>
      <c r="M245" s="15"/>
    </row>
    <row r="246" spans="1:13" ht="15.75" thickBot="1" x14ac:dyDescent="0.3">
      <c r="A246" s="1"/>
      <c r="B246" s="1"/>
      <c r="C246" s="1"/>
      <c r="D246" s="1"/>
      <c r="E246" s="1"/>
      <c r="F246" s="1" t="s">
        <v>331</v>
      </c>
      <c r="G246" s="1"/>
      <c r="H246" s="1"/>
      <c r="I246" s="1"/>
      <c r="J246" s="4">
        <v>75</v>
      </c>
      <c r="K246" s="4"/>
      <c r="L246" s="4"/>
      <c r="M246" s="18"/>
    </row>
    <row r="247" spans="1:13" x14ac:dyDescent="0.25">
      <c r="A247" s="1"/>
      <c r="B247" s="1"/>
      <c r="C247" s="1"/>
      <c r="D247" s="1"/>
      <c r="E247" s="1" t="s">
        <v>332</v>
      </c>
      <c r="F247" s="1"/>
      <c r="G247" s="1"/>
      <c r="H247" s="1"/>
      <c r="I247" s="1"/>
      <c r="J247" s="2">
        <f>ROUND(SUM(J242:J246),5)</f>
        <v>31325</v>
      </c>
      <c r="K247" s="2">
        <f>ROUND(SUM(K242:K246),5)</f>
        <v>21250</v>
      </c>
      <c r="L247" s="2">
        <f>ROUND((J247-K247),5)</f>
        <v>10075</v>
      </c>
      <c r="M247" s="15">
        <f>ROUND(IF(K247=0, IF(J247=0, 0, 1), J247/K247),5)</f>
        <v>1.4741200000000001</v>
      </c>
    </row>
    <row r="248" spans="1:13" x14ac:dyDescent="0.25">
      <c r="A248" s="1"/>
      <c r="B248" s="1"/>
      <c r="C248" s="1"/>
      <c r="D248" s="1"/>
      <c r="E248" s="1" t="s">
        <v>333</v>
      </c>
      <c r="F248" s="1"/>
      <c r="G248" s="1"/>
      <c r="H248" s="1"/>
      <c r="I248" s="1"/>
      <c r="J248" s="2"/>
      <c r="K248" s="2"/>
      <c r="L248" s="2"/>
      <c r="M248" s="15"/>
    </row>
    <row r="249" spans="1:13" ht="15.75" thickBot="1" x14ac:dyDescent="0.3">
      <c r="A249" s="1"/>
      <c r="B249" s="1"/>
      <c r="C249" s="1"/>
      <c r="D249" s="1"/>
      <c r="E249" s="1"/>
      <c r="F249" s="1" t="s">
        <v>334</v>
      </c>
      <c r="G249" s="1"/>
      <c r="H249" s="1"/>
      <c r="I249" s="1"/>
      <c r="J249" s="4">
        <v>32500</v>
      </c>
      <c r="K249" s="2"/>
      <c r="L249" s="2"/>
      <c r="M249" s="15"/>
    </row>
    <row r="250" spans="1:13" x14ac:dyDescent="0.25">
      <c r="A250" s="1"/>
      <c r="B250" s="1"/>
      <c r="C250" s="1"/>
      <c r="D250" s="1"/>
      <c r="E250" s="1" t="s">
        <v>335</v>
      </c>
      <c r="F250" s="1"/>
      <c r="G250" s="1"/>
      <c r="H250" s="1"/>
      <c r="I250" s="1"/>
      <c r="J250" s="2">
        <f>ROUND(SUM(J248:J249),5)</f>
        <v>32500</v>
      </c>
      <c r="K250" s="2"/>
      <c r="L250" s="2"/>
      <c r="M250" s="15"/>
    </row>
    <row r="251" spans="1:13" x14ac:dyDescent="0.25">
      <c r="A251" s="1"/>
      <c r="B251" s="1"/>
      <c r="C251" s="1"/>
      <c r="D251" s="1"/>
      <c r="E251" s="1" t="s">
        <v>336</v>
      </c>
      <c r="F251" s="1"/>
      <c r="G251" s="1"/>
      <c r="H251" s="1"/>
      <c r="I251" s="1"/>
      <c r="J251" s="2">
        <v>643</v>
      </c>
      <c r="K251" s="2"/>
      <c r="L251" s="2"/>
      <c r="M251" s="15"/>
    </row>
    <row r="252" spans="1:13" x14ac:dyDescent="0.25">
      <c r="A252" s="1"/>
      <c r="B252" s="1"/>
      <c r="C252" s="1"/>
      <c r="D252" s="1"/>
      <c r="E252" s="1" t="s">
        <v>369</v>
      </c>
      <c r="F252" s="1"/>
      <c r="G252" s="1"/>
      <c r="H252" s="1"/>
      <c r="I252" s="1"/>
      <c r="J252" s="2"/>
      <c r="K252" s="2"/>
      <c r="L252" s="2"/>
      <c r="M252" s="15"/>
    </row>
    <row r="253" spans="1:13" x14ac:dyDescent="0.25">
      <c r="A253" s="1"/>
      <c r="B253" s="1"/>
      <c r="C253" s="1"/>
      <c r="D253" s="1"/>
      <c r="E253" s="1"/>
      <c r="F253" s="1" t="s">
        <v>370</v>
      </c>
      <c r="G253" s="1"/>
      <c r="H253" s="1"/>
      <c r="I253" s="1"/>
      <c r="J253" s="2">
        <v>26580.73</v>
      </c>
      <c r="K253" s="2"/>
      <c r="L253" s="2"/>
      <c r="M253" s="15"/>
    </row>
    <row r="254" spans="1:13" x14ac:dyDescent="0.25">
      <c r="A254" s="1"/>
      <c r="B254" s="1"/>
      <c r="C254" s="1"/>
      <c r="D254" s="1"/>
      <c r="E254" s="1"/>
      <c r="F254" s="1" t="s">
        <v>371</v>
      </c>
      <c r="G254" s="1"/>
      <c r="H254" s="1"/>
      <c r="I254" s="1"/>
      <c r="J254" s="2">
        <v>6863.24</v>
      </c>
      <c r="K254" s="2"/>
      <c r="L254" s="2"/>
      <c r="M254" s="15"/>
    </row>
    <row r="255" spans="1:13" x14ac:dyDescent="0.25">
      <c r="A255" s="1"/>
      <c r="B255" s="1"/>
      <c r="C255" s="1"/>
      <c r="D255" s="1"/>
      <c r="E255" s="1"/>
      <c r="F255" s="1" t="s">
        <v>372</v>
      </c>
      <c r="G255" s="1"/>
      <c r="H255" s="1"/>
      <c r="I255" s="1"/>
      <c r="J255" s="2">
        <v>3968.24</v>
      </c>
      <c r="K255" s="2"/>
      <c r="L255" s="2"/>
      <c r="M255" s="15"/>
    </row>
    <row r="256" spans="1:13" ht="15.75" thickBot="1" x14ac:dyDescent="0.3">
      <c r="A256" s="1"/>
      <c r="B256" s="1"/>
      <c r="C256" s="1"/>
      <c r="D256" s="1"/>
      <c r="E256" s="1"/>
      <c r="F256" s="1" t="s">
        <v>373</v>
      </c>
      <c r="G256" s="1"/>
      <c r="H256" s="1"/>
      <c r="I256" s="1"/>
      <c r="J256" s="4">
        <v>374.16</v>
      </c>
      <c r="K256" s="2"/>
      <c r="L256" s="2"/>
      <c r="M256" s="15"/>
    </row>
    <row r="257" spans="1:13" x14ac:dyDescent="0.25">
      <c r="A257" s="1"/>
      <c r="B257" s="1"/>
      <c r="C257" s="1"/>
      <c r="D257" s="1"/>
      <c r="E257" s="1" t="s">
        <v>374</v>
      </c>
      <c r="F257" s="1"/>
      <c r="G257" s="1"/>
      <c r="H257" s="1"/>
      <c r="I257" s="1"/>
      <c r="J257" s="2">
        <f>ROUND(SUM(J252:J256),5)</f>
        <v>37786.370000000003</v>
      </c>
      <c r="K257" s="2"/>
      <c r="L257" s="2"/>
      <c r="M257" s="15"/>
    </row>
    <row r="258" spans="1:13" ht="15.75" thickBot="1" x14ac:dyDescent="0.3">
      <c r="A258" s="1"/>
      <c r="B258" s="1"/>
      <c r="C258" s="1"/>
      <c r="D258" s="1"/>
      <c r="E258" s="1" t="s">
        <v>337</v>
      </c>
      <c r="F258" s="1"/>
      <c r="G258" s="1"/>
      <c r="H258" s="1"/>
      <c r="I258" s="1"/>
      <c r="J258" s="2">
        <v>1040</v>
      </c>
      <c r="K258" s="2"/>
      <c r="L258" s="2"/>
      <c r="M258" s="15"/>
    </row>
    <row r="259" spans="1:13" ht="15.75" thickBot="1" x14ac:dyDescent="0.3">
      <c r="A259" s="1"/>
      <c r="B259" s="1"/>
      <c r="C259" s="1"/>
      <c r="D259" s="1" t="s">
        <v>338</v>
      </c>
      <c r="E259" s="1"/>
      <c r="F259" s="1"/>
      <c r="G259" s="1"/>
      <c r="H259" s="1"/>
      <c r="I259" s="1"/>
      <c r="J259" s="3">
        <f>ROUND(J241+J247+SUM(J250:J251)+SUM(J257:J258),5)</f>
        <v>103294.37</v>
      </c>
      <c r="K259" s="3">
        <f>ROUND(K241+K247+SUM(K250:K251)+SUM(K257:K258),5)</f>
        <v>21250</v>
      </c>
      <c r="L259" s="3">
        <f>ROUND((J259-K259),5)</f>
        <v>82044.37</v>
      </c>
      <c r="M259" s="17">
        <f>ROUND(IF(K259=0, IF(J259=0, 0, 1), J259/K259),5)</f>
        <v>4.8609099999999996</v>
      </c>
    </row>
    <row r="260" spans="1:13" x14ac:dyDescent="0.25">
      <c r="A260" s="1"/>
      <c r="B260" s="1"/>
      <c r="C260" s="1" t="s">
        <v>339</v>
      </c>
      <c r="D260" s="1"/>
      <c r="E260" s="1"/>
      <c r="F260" s="1"/>
      <c r="G260" s="1"/>
      <c r="H260" s="1"/>
      <c r="I260" s="1"/>
      <c r="J260" s="2">
        <f>ROUND(J233+J237+J240+J259,5)</f>
        <v>190275.38</v>
      </c>
      <c r="K260" s="2">
        <f>ROUND(K233+K237+K240+K259,5)</f>
        <v>21250</v>
      </c>
      <c r="L260" s="2">
        <f>ROUND((J260-K260),5)</f>
        <v>169025.38</v>
      </c>
      <c r="M260" s="15">
        <f>ROUND(IF(K260=0, IF(J260=0, 0, 1), J260/K260),5)</f>
        <v>8.9541400000000007</v>
      </c>
    </row>
    <row r="261" spans="1:13" x14ac:dyDescent="0.25">
      <c r="A261" s="1"/>
      <c r="B261" s="1"/>
      <c r="C261" s="1" t="s">
        <v>340</v>
      </c>
      <c r="D261" s="1"/>
      <c r="E261" s="1"/>
      <c r="F261" s="1"/>
      <c r="G261" s="1"/>
      <c r="H261" s="1"/>
      <c r="I261" s="1"/>
      <c r="J261" s="2"/>
      <c r="K261" s="2"/>
      <c r="L261" s="2"/>
      <c r="M261" s="15"/>
    </row>
    <row r="262" spans="1:13" x14ac:dyDescent="0.25">
      <c r="A262" s="1"/>
      <c r="B262" s="1"/>
      <c r="C262" s="1"/>
      <c r="D262" s="1" t="s">
        <v>341</v>
      </c>
      <c r="E262" s="1"/>
      <c r="F262" s="1"/>
      <c r="G262" s="1"/>
      <c r="H262" s="1"/>
      <c r="I262" s="1"/>
      <c r="J262" s="2"/>
      <c r="K262" s="2"/>
      <c r="L262" s="2"/>
      <c r="M262" s="15"/>
    </row>
    <row r="263" spans="1:13" x14ac:dyDescent="0.25">
      <c r="A263" s="1"/>
      <c r="B263" s="1"/>
      <c r="C263" s="1"/>
      <c r="D263" s="1"/>
      <c r="E263" s="1" t="s">
        <v>375</v>
      </c>
      <c r="F263" s="1"/>
      <c r="G263" s="1"/>
      <c r="H263" s="1"/>
      <c r="I263" s="1"/>
      <c r="J263" s="2">
        <v>147.01</v>
      </c>
      <c r="K263" s="2"/>
      <c r="L263" s="2"/>
      <c r="M263" s="15"/>
    </row>
    <row r="264" spans="1:13" x14ac:dyDescent="0.25">
      <c r="A264" s="1"/>
      <c r="B264" s="1"/>
      <c r="C264" s="1"/>
      <c r="D264" s="1"/>
      <c r="E264" s="1" t="s">
        <v>376</v>
      </c>
      <c r="F264" s="1"/>
      <c r="G264" s="1"/>
      <c r="H264" s="1"/>
      <c r="I264" s="1"/>
      <c r="J264" s="2">
        <v>11194.1</v>
      </c>
      <c r="K264" s="2"/>
      <c r="L264" s="2"/>
      <c r="M264" s="15"/>
    </row>
    <row r="265" spans="1:13" x14ac:dyDescent="0.25">
      <c r="A265" s="1"/>
      <c r="B265" s="1"/>
      <c r="C265" s="1"/>
      <c r="D265" s="1"/>
      <c r="E265" s="1" t="s">
        <v>377</v>
      </c>
      <c r="F265" s="1"/>
      <c r="G265" s="1"/>
      <c r="H265" s="1"/>
      <c r="I265" s="1"/>
      <c r="J265" s="2">
        <v>4698.8100000000004</v>
      </c>
      <c r="K265" s="2"/>
      <c r="L265" s="2"/>
      <c r="M265" s="15"/>
    </row>
    <row r="266" spans="1:13" x14ac:dyDescent="0.25">
      <c r="A266" s="1"/>
      <c r="B266" s="1"/>
      <c r="C266" s="1"/>
      <c r="D266" s="1"/>
      <c r="E266" s="1" t="s">
        <v>378</v>
      </c>
      <c r="F266" s="1"/>
      <c r="G266" s="1"/>
      <c r="H266" s="1"/>
      <c r="I266" s="1"/>
      <c r="J266" s="2">
        <v>3.44</v>
      </c>
      <c r="K266" s="2"/>
      <c r="L266" s="2"/>
      <c r="M266" s="15"/>
    </row>
    <row r="267" spans="1:13" x14ac:dyDescent="0.25">
      <c r="A267" s="1"/>
      <c r="B267" s="1"/>
      <c r="C267" s="1"/>
      <c r="D267" s="1"/>
      <c r="E267" s="1" t="s">
        <v>379</v>
      </c>
      <c r="F267" s="1"/>
      <c r="G267" s="1"/>
      <c r="H267" s="1"/>
      <c r="I267" s="1"/>
      <c r="J267" s="2">
        <v>5985</v>
      </c>
      <c r="K267" s="2"/>
      <c r="L267" s="2"/>
      <c r="M267" s="15"/>
    </row>
    <row r="268" spans="1:13" x14ac:dyDescent="0.25">
      <c r="A268" s="1"/>
      <c r="B268" s="1"/>
      <c r="C268" s="1"/>
      <c r="D268" s="1"/>
      <c r="E268" s="1" t="s">
        <v>342</v>
      </c>
      <c r="F268" s="1"/>
      <c r="G268" s="1"/>
      <c r="H268" s="1"/>
      <c r="I268" s="1"/>
      <c r="J268" s="2"/>
      <c r="K268" s="2"/>
      <c r="L268" s="2"/>
      <c r="M268" s="15"/>
    </row>
    <row r="269" spans="1:13" x14ac:dyDescent="0.25">
      <c r="A269" s="1"/>
      <c r="B269" s="1"/>
      <c r="C269" s="1"/>
      <c r="D269" s="1"/>
      <c r="E269" s="1"/>
      <c r="F269" s="1" t="s">
        <v>343</v>
      </c>
      <c r="G269" s="1"/>
      <c r="H269" s="1"/>
      <c r="I269" s="1"/>
      <c r="J269" s="2">
        <v>2456.4</v>
      </c>
      <c r="K269" s="2"/>
      <c r="L269" s="2"/>
      <c r="M269" s="15"/>
    </row>
    <row r="270" spans="1:13" x14ac:dyDescent="0.25">
      <c r="A270" s="1"/>
      <c r="B270" s="1"/>
      <c r="C270" s="1"/>
      <c r="D270" s="1"/>
      <c r="E270" s="1"/>
      <c r="F270" s="1" t="s">
        <v>344</v>
      </c>
      <c r="G270" s="1"/>
      <c r="H270" s="1"/>
      <c r="I270" s="1"/>
      <c r="J270" s="2">
        <v>1030.8800000000001</v>
      </c>
      <c r="K270" s="2"/>
      <c r="L270" s="2"/>
      <c r="M270" s="15"/>
    </row>
    <row r="271" spans="1:13" x14ac:dyDescent="0.25">
      <c r="A271" s="1"/>
      <c r="B271" s="1"/>
      <c r="C271" s="1"/>
      <c r="D271" s="1"/>
      <c r="E271" s="1"/>
      <c r="F271" s="1" t="s">
        <v>345</v>
      </c>
      <c r="G271" s="1"/>
      <c r="H271" s="1"/>
      <c r="I271" s="1"/>
      <c r="J271" s="2">
        <v>16935.14</v>
      </c>
      <c r="K271" s="2">
        <v>9492.2900000000009</v>
      </c>
      <c r="L271" s="2">
        <f>ROUND((J271-K271),5)</f>
        <v>7442.85</v>
      </c>
      <c r="M271" s="15">
        <f>ROUND(IF(K271=0, IF(J271=0, 0, 1), J271/K271),5)</f>
        <v>1.78409</v>
      </c>
    </row>
    <row r="272" spans="1:13" ht="15.75" thickBot="1" x14ac:dyDescent="0.3">
      <c r="A272" s="1"/>
      <c r="B272" s="1"/>
      <c r="C272" s="1"/>
      <c r="D272" s="1"/>
      <c r="E272" s="1"/>
      <c r="F272" s="1" t="s">
        <v>346</v>
      </c>
      <c r="G272" s="1"/>
      <c r="H272" s="1"/>
      <c r="I272" s="1"/>
      <c r="J272" s="4">
        <v>149</v>
      </c>
      <c r="K272" s="4"/>
      <c r="L272" s="4"/>
      <c r="M272" s="18"/>
    </row>
    <row r="273" spans="1:13" x14ac:dyDescent="0.25">
      <c r="A273" s="1"/>
      <c r="B273" s="1"/>
      <c r="C273" s="1"/>
      <c r="D273" s="1"/>
      <c r="E273" s="1" t="s">
        <v>347</v>
      </c>
      <c r="F273" s="1"/>
      <c r="G273" s="1"/>
      <c r="H273" s="1"/>
      <c r="I273" s="1"/>
      <c r="J273" s="2">
        <f>ROUND(SUM(J268:J272),5)</f>
        <v>20571.419999999998</v>
      </c>
      <c r="K273" s="2">
        <f>ROUND(SUM(K268:K272),5)</f>
        <v>9492.2900000000009</v>
      </c>
      <c r="L273" s="2">
        <f>ROUND((J273-K273),5)</f>
        <v>11079.13</v>
      </c>
      <c r="M273" s="15">
        <f>ROUND(IF(K273=0, IF(J273=0, 0, 1), J273/K273),5)</f>
        <v>2.16717</v>
      </c>
    </row>
    <row r="274" spans="1:13" ht="15.75" thickBot="1" x14ac:dyDescent="0.3">
      <c r="A274" s="1"/>
      <c r="B274" s="1"/>
      <c r="C274" s="1"/>
      <c r="D274" s="1"/>
      <c r="E274" s="1" t="s">
        <v>348</v>
      </c>
      <c r="F274" s="1"/>
      <c r="G274" s="1"/>
      <c r="H274" s="1"/>
      <c r="I274" s="1"/>
      <c r="J274" s="4">
        <v>85.82</v>
      </c>
      <c r="K274" s="4"/>
      <c r="L274" s="4"/>
      <c r="M274" s="18"/>
    </row>
    <row r="275" spans="1:13" x14ac:dyDescent="0.25">
      <c r="A275" s="1"/>
      <c r="B275" s="1"/>
      <c r="C275" s="1"/>
      <c r="D275" s="1" t="s">
        <v>349</v>
      </c>
      <c r="E275" s="1"/>
      <c r="F275" s="1"/>
      <c r="G275" s="1"/>
      <c r="H275" s="1"/>
      <c r="I275" s="1"/>
      <c r="J275" s="2">
        <f>ROUND(SUM(J262:J267)+SUM(J273:J274),5)</f>
        <v>42685.599999999999</v>
      </c>
      <c r="K275" s="2">
        <f>ROUND(SUM(K262:K267)+SUM(K273:K274),5)</f>
        <v>9492.2900000000009</v>
      </c>
      <c r="L275" s="2">
        <f>ROUND((J275-K275),5)</f>
        <v>33193.31</v>
      </c>
      <c r="M275" s="15">
        <f>ROUND(IF(K275=0, IF(J275=0, 0, 1), J275/K275),5)</f>
        <v>4.4968700000000004</v>
      </c>
    </row>
    <row r="276" spans="1:13" x14ac:dyDescent="0.25">
      <c r="A276" s="1"/>
      <c r="B276" s="1"/>
      <c r="C276" s="1"/>
      <c r="D276" s="1" t="s">
        <v>350</v>
      </c>
      <c r="E276" s="1"/>
      <c r="F276" s="1"/>
      <c r="G276" s="1"/>
      <c r="H276" s="1"/>
      <c r="I276" s="1"/>
      <c r="J276" s="2"/>
      <c r="K276" s="2"/>
      <c r="L276" s="2"/>
      <c r="M276" s="15"/>
    </row>
    <row r="277" spans="1:13" x14ac:dyDescent="0.25">
      <c r="A277" s="1"/>
      <c r="B277" s="1"/>
      <c r="C277" s="1"/>
      <c r="D277" s="1"/>
      <c r="E277" s="1" t="s">
        <v>351</v>
      </c>
      <c r="F277" s="1"/>
      <c r="G277" s="1"/>
      <c r="H277" s="1"/>
      <c r="I277" s="1"/>
      <c r="J277" s="2">
        <v>0</v>
      </c>
      <c r="K277" s="2">
        <v>1041.69</v>
      </c>
      <c r="L277" s="2">
        <f t="shared" ref="L277:L282" si="24">ROUND((J277-K277),5)</f>
        <v>-1041.69</v>
      </c>
      <c r="M277" s="15">
        <f t="shared" ref="M277:M282" si="25">ROUND(IF(K277=0, IF(J277=0, 0, 1), J277/K277),5)</f>
        <v>0</v>
      </c>
    </row>
    <row r="278" spans="1:13" ht="15.75" thickBot="1" x14ac:dyDescent="0.3">
      <c r="A278" s="1"/>
      <c r="B278" s="1"/>
      <c r="C278" s="1"/>
      <c r="D278" s="1"/>
      <c r="E278" s="1" t="s">
        <v>352</v>
      </c>
      <c r="F278" s="1"/>
      <c r="G278" s="1"/>
      <c r="H278" s="1"/>
      <c r="I278" s="1"/>
      <c r="J278" s="2">
        <v>0</v>
      </c>
      <c r="K278" s="2">
        <v>4166.6899999999996</v>
      </c>
      <c r="L278" s="2">
        <f t="shared" si="24"/>
        <v>-4166.6899999999996</v>
      </c>
      <c r="M278" s="15">
        <f t="shared" si="25"/>
        <v>0</v>
      </c>
    </row>
    <row r="279" spans="1:13" ht="15.75" thickBot="1" x14ac:dyDescent="0.3">
      <c r="A279" s="1"/>
      <c r="B279" s="1"/>
      <c r="C279" s="1"/>
      <c r="D279" s="1" t="s">
        <v>353</v>
      </c>
      <c r="E279" s="1"/>
      <c r="F279" s="1"/>
      <c r="G279" s="1"/>
      <c r="H279" s="1"/>
      <c r="I279" s="1"/>
      <c r="J279" s="5">
        <f>ROUND(SUM(J276:J278),5)</f>
        <v>0</v>
      </c>
      <c r="K279" s="5">
        <f>ROUND(SUM(K276:K278),5)</f>
        <v>5208.38</v>
      </c>
      <c r="L279" s="5">
        <f t="shared" si="24"/>
        <v>-5208.38</v>
      </c>
      <c r="M279" s="16">
        <f t="shared" si="25"/>
        <v>0</v>
      </c>
    </row>
    <row r="280" spans="1:13" ht="15.75" thickBot="1" x14ac:dyDescent="0.3">
      <c r="A280" s="1"/>
      <c r="B280" s="1"/>
      <c r="C280" s="1" t="s">
        <v>354</v>
      </c>
      <c r="D280" s="1"/>
      <c r="E280" s="1"/>
      <c r="F280" s="1"/>
      <c r="G280" s="1"/>
      <c r="H280" s="1"/>
      <c r="I280" s="1"/>
      <c r="J280" s="5">
        <f>ROUND(J261+J275+J279,5)</f>
        <v>42685.599999999999</v>
      </c>
      <c r="K280" s="5">
        <f>ROUND(K261+K275+K279,5)</f>
        <v>14700.67</v>
      </c>
      <c r="L280" s="5">
        <f t="shared" si="24"/>
        <v>27984.93</v>
      </c>
      <c r="M280" s="16">
        <f t="shared" si="25"/>
        <v>2.9036499999999998</v>
      </c>
    </row>
    <row r="281" spans="1:13" ht="15.75" thickBot="1" x14ac:dyDescent="0.3">
      <c r="A281" s="1"/>
      <c r="B281" s="1" t="s">
        <v>355</v>
      </c>
      <c r="C281" s="1"/>
      <c r="D281" s="1"/>
      <c r="E281" s="1"/>
      <c r="F281" s="1"/>
      <c r="G281" s="1"/>
      <c r="H281" s="1"/>
      <c r="I281" s="1"/>
      <c r="J281" s="5">
        <f>ROUND(J232+J260-J280,5)</f>
        <v>147589.78</v>
      </c>
      <c r="K281" s="5">
        <f>ROUND(K232+K260-K280,5)</f>
        <v>6549.33</v>
      </c>
      <c r="L281" s="5">
        <f t="shared" si="24"/>
        <v>141040.45000000001</v>
      </c>
      <c r="M281" s="16">
        <f t="shared" si="25"/>
        <v>22.5351</v>
      </c>
    </row>
    <row r="282" spans="1:13" s="8" customFormat="1" ht="12" thickBot="1" x14ac:dyDescent="0.25">
      <c r="A282" s="6" t="s">
        <v>93</v>
      </c>
      <c r="B282" s="6"/>
      <c r="C282" s="6"/>
      <c r="D282" s="6"/>
      <c r="E282" s="6"/>
      <c r="F282" s="6"/>
      <c r="G282" s="6"/>
      <c r="H282" s="6"/>
      <c r="I282" s="6"/>
      <c r="J282" s="7">
        <f>ROUND(J231+J281,5)</f>
        <v>548357.31999999995</v>
      </c>
      <c r="K282" s="7">
        <f>ROUND(K231+K281,5)</f>
        <v>198663.48</v>
      </c>
      <c r="L282" s="7">
        <f t="shared" si="24"/>
        <v>349693.84</v>
      </c>
      <c r="M282" s="19">
        <f t="shared" si="25"/>
        <v>2.76023</v>
      </c>
    </row>
    <row r="283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11:53 AM
&amp;"Arial,Bold"&amp;8 06/03/26
&amp;"Arial,Bold"&amp;8 Accrual Basis&amp;C&amp;"Arial,Bold"&amp;12 Nederland Fire Protection District
&amp;"Arial,Bold"&amp;14 Income &amp;&amp; Expense Budget vs. Actual
&amp;"Arial,Bold"&amp;10 January through May 2026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6850-068B-4E51-9AE1-B6153B98BCF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62F47-EC23-41CA-B41C-AA5268FE608B}">
  <dimension ref="A1:AK64"/>
  <sheetViews>
    <sheetView workbookViewId="0">
      <selection sqref="A1:AK64"/>
    </sheetView>
  </sheetViews>
  <sheetFormatPr defaultRowHeight="12.75" x14ac:dyDescent="0.2"/>
  <cols>
    <col min="1" max="16384" width="9.140625" style="13"/>
  </cols>
  <sheetData>
    <row r="1" spans="1:37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37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5" spans="1:37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</row>
    <row r="6" spans="1:37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</row>
    <row r="7" spans="1:37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</row>
    <row r="8" spans="1:37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</row>
    <row r="9" spans="1:37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</row>
    <row r="10" spans="1:37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</row>
    <row r="11" spans="1:37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</row>
    <row r="12" spans="1:37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</row>
    <row r="13" spans="1:37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</row>
    <row r="14" spans="1:37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</row>
    <row r="15" spans="1:37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</row>
    <row r="16" spans="1:37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</row>
    <row r="17" spans="1:37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</row>
    <row r="18" spans="1:37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</row>
    <row r="19" spans="1:37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</row>
    <row r="20" spans="1:37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</row>
    <row r="21" spans="1:37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</row>
    <row r="22" spans="1:37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</row>
    <row r="23" spans="1:37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</row>
    <row r="24" spans="1:3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</row>
    <row r="25" spans="1:37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</row>
    <row r="26" spans="1:37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</row>
    <row r="27" spans="1:37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</row>
    <row r="28" spans="1:37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</row>
    <row r="29" spans="1:37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</row>
    <row r="30" spans="1:37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</row>
    <row r="31" spans="1:37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</row>
    <row r="32" spans="1:37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</row>
    <row r="33" spans="1:37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</row>
    <row r="34" spans="1:37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</row>
    <row r="35" spans="1:37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</row>
    <row r="36" spans="1:37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</row>
    <row r="37" spans="1:37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</row>
    <row r="38" spans="1:37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</row>
    <row r="39" spans="1:37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</row>
    <row r="40" spans="1:37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</row>
    <row r="41" spans="1:37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</row>
    <row r="42" spans="1:37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</row>
    <row r="43" spans="1:37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</row>
    <row r="44" spans="1:37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</row>
    <row r="45" spans="1:37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</row>
    <row r="46" spans="1:37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</row>
    <row r="47" spans="1:37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</row>
    <row r="48" spans="1:37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</row>
    <row r="49" spans="1:37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</row>
    <row r="50" spans="1:37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</row>
    <row r="51" spans="1:37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</row>
    <row r="52" spans="1:37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</row>
    <row r="53" spans="1:37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</row>
    <row r="54" spans="1:37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</row>
    <row r="55" spans="1:37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</row>
    <row r="56" spans="1:37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</row>
    <row r="57" spans="1:37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</row>
    <row r="58" spans="1:37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</row>
    <row r="59" spans="1:37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</row>
    <row r="60" spans="1:37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</row>
    <row r="61" spans="1:37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</row>
    <row r="62" spans="1:37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37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37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87E1F-D117-4A42-BB1E-F682566994FD}">
  <dimension ref="A1:M284"/>
  <sheetViews>
    <sheetView tabSelected="1"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25" customWidth="1"/>
    <col min="9" max="9" width="31.28515625" style="25" customWidth="1"/>
    <col min="10" max="10" width="10.140625" style="26" bestFit="1" customWidth="1"/>
    <col min="11" max="11" width="10" style="26" bestFit="1" customWidth="1"/>
    <col min="12" max="12" width="12" style="26" bestFit="1" customWidth="1"/>
    <col min="13" max="13" width="10.28515625" style="26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22"/>
      <c r="K1" s="22"/>
      <c r="L1" s="22"/>
      <c r="M1" s="22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380</v>
      </c>
      <c r="K2" s="20" t="s">
        <v>97</v>
      </c>
      <c r="L2" s="20" t="s">
        <v>98</v>
      </c>
      <c r="M2" s="20" t="s">
        <v>99</v>
      </c>
    </row>
    <row r="3" spans="1:13" ht="15.75" thickTop="1" x14ac:dyDescent="0.25">
      <c r="A3" s="1"/>
      <c r="B3" s="1" t="s">
        <v>100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101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102</v>
      </c>
      <c r="F5" s="1"/>
      <c r="G5" s="1"/>
      <c r="H5" s="1"/>
      <c r="I5" s="1"/>
      <c r="J5" s="2">
        <v>0</v>
      </c>
      <c r="K5" s="2"/>
      <c r="L5" s="2"/>
      <c r="M5" s="15"/>
    </row>
    <row r="6" spans="1:13" x14ac:dyDescent="0.25">
      <c r="A6" s="1"/>
      <c r="B6" s="1"/>
      <c r="C6" s="1"/>
      <c r="D6" s="1"/>
      <c r="E6" s="1" t="s">
        <v>103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104</v>
      </c>
      <c r="F7" s="1"/>
      <c r="G7" s="1"/>
      <c r="H7" s="1"/>
      <c r="I7" s="1"/>
      <c r="J7" s="2">
        <v>0</v>
      </c>
      <c r="K7" s="2">
        <v>30533.64</v>
      </c>
      <c r="L7" s="2">
        <f>ROUND((J7-K7),5)</f>
        <v>-30533.64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105</v>
      </c>
      <c r="F8" s="1"/>
      <c r="G8" s="1"/>
      <c r="H8" s="1"/>
      <c r="I8" s="1"/>
      <c r="J8" s="2">
        <v>2346</v>
      </c>
      <c r="K8" s="2">
        <v>500</v>
      </c>
      <c r="L8" s="2">
        <f>ROUND((J8-K8),5)</f>
        <v>1846</v>
      </c>
      <c r="M8" s="15">
        <f>ROUND(IF(K8=0, IF(J8=0, 0, 1), J8/K8),5)</f>
        <v>4.6920000000000002</v>
      </c>
    </row>
    <row r="9" spans="1:13" x14ac:dyDescent="0.25">
      <c r="A9" s="1"/>
      <c r="B9" s="1"/>
      <c r="C9" s="1"/>
      <c r="D9" s="1"/>
      <c r="E9" s="1" t="s">
        <v>106</v>
      </c>
      <c r="F9" s="1"/>
      <c r="G9" s="1"/>
      <c r="H9" s="1"/>
      <c r="I9" s="1"/>
      <c r="J9" s="2">
        <v>17793.310000000001</v>
      </c>
      <c r="K9" s="2">
        <v>40562.47</v>
      </c>
      <c r="L9" s="2">
        <f>ROUND((J9-K9),5)</f>
        <v>-22769.16</v>
      </c>
      <c r="M9" s="15">
        <f>ROUND(IF(K9=0, IF(J9=0, 0, 1), J9/K9),5)</f>
        <v>0.43865999999999999</v>
      </c>
    </row>
    <row r="10" spans="1:13" x14ac:dyDescent="0.25">
      <c r="A10" s="1"/>
      <c r="B10" s="1"/>
      <c r="C10" s="1"/>
      <c r="D10" s="1"/>
      <c r="E10" s="1" t="s">
        <v>107</v>
      </c>
      <c r="F10" s="1"/>
      <c r="G10" s="1"/>
      <c r="H10" s="1"/>
      <c r="I10" s="1"/>
      <c r="J10" s="2"/>
      <c r="K10" s="2"/>
      <c r="L10" s="2"/>
      <c r="M10" s="15"/>
    </row>
    <row r="11" spans="1:13" x14ac:dyDescent="0.25">
      <c r="A11" s="1"/>
      <c r="B11" s="1"/>
      <c r="C11" s="1"/>
      <c r="D11" s="1"/>
      <c r="E11" s="1"/>
      <c r="F11" s="1" t="s">
        <v>108</v>
      </c>
      <c r="G11" s="1"/>
      <c r="H11" s="1"/>
      <c r="I11" s="1"/>
      <c r="J11" s="2">
        <v>-3682.15</v>
      </c>
      <c r="K11" s="2">
        <v>0</v>
      </c>
      <c r="L11" s="2">
        <f>ROUND((J11-K11),5)</f>
        <v>-3682.15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109</v>
      </c>
      <c r="G12" s="1"/>
      <c r="H12" s="1"/>
      <c r="I12" s="1"/>
      <c r="J12" s="2">
        <v>2209.1</v>
      </c>
      <c r="K12" s="2">
        <v>0</v>
      </c>
      <c r="L12" s="2">
        <f>ROUND((J12-K12),5)</f>
        <v>2209.1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110</v>
      </c>
      <c r="G13" s="1"/>
      <c r="H13" s="1"/>
      <c r="I13" s="1"/>
      <c r="J13" s="2">
        <v>523.28</v>
      </c>
      <c r="K13" s="2">
        <v>13825.85</v>
      </c>
      <c r="L13" s="2">
        <f>ROUND((J13-K13),5)</f>
        <v>-13302.57</v>
      </c>
      <c r="M13" s="15">
        <f>ROUND(IF(K13=0, IF(J13=0, 0, 1), J13/K13),5)</f>
        <v>3.7850000000000002E-2</v>
      </c>
    </row>
    <row r="14" spans="1:13" x14ac:dyDescent="0.25">
      <c r="A14" s="1"/>
      <c r="B14" s="1"/>
      <c r="C14" s="1"/>
      <c r="D14" s="1"/>
      <c r="E14" s="1"/>
      <c r="F14" s="1" t="s">
        <v>111</v>
      </c>
      <c r="G14" s="1"/>
      <c r="H14" s="1"/>
      <c r="I14" s="1"/>
      <c r="J14" s="2">
        <v>-549.66</v>
      </c>
      <c r="K14" s="2"/>
      <c r="L14" s="2"/>
      <c r="M14" s="15"/>
    </row>
    <row r="15" spans="1:13" x14ac:dyDescent="0.25">
      <c r="A15" s="1"/>
      <c r="B15" s="1"/>
      <c r="C15" s="1"/>
      <c r="D15" s="1"/>
      <c r="E15" s="1"/>
      <c r="F15" s="1" t="s">
        <v>112</v>
      </c>
      <c r="G15" s="1"/>
      <c r="H15" s="1"/>
      <c r="I15" s="1"/>
      <c r="J15" s="2">
        <v>0</v>
      </c>
      <c r="K15" s="2">
        <v>276517</v>
      </c>
      <c r="L15" s="2">
        <f>ROUND((J15-K15),5)</f>
        <v>-276517</v>
      </c>
      <c r="M15" s="15">
        <f>ROUND(IF(K15=0, IF(J15=0, 0, 1), J15/K15),5)</f>
        <v>0</v>
      </c>
    </row>
    <row r="16" spans="1:13" x14ac:dyDescent="0.25">
      <c r="A16" s="1"/>
      <c r="B16" s="1"/>
      <c r="C16" s="1"/>
      <c r="D16" s="1"/>
      <c r="E16" s="1"/>
      <c r="F16" s="1" t="s">
        <v>113</v>
      </c>
      <c r="G16" s="1"/>
      <c r="H16" s="1"/>
      <c r="I16" s="1"/>
      <c r="J16" s="2">
        <v>1210760.57</v>
      </c>
      <c r="K16" s="2">
        <v>1316865</v>
      </c>
      <c r="L16" s="2">
        <f>ROUND((J16-K16),5)</f>
        <v>-106104.43</v>
      </c>
      <c r="M16" s="15">
        <f>ROUND(IF(K16=0, IF(J16=0, 0, 1), J16/K16),5)</f>
        <v>0.91942999999999997</v>
      </c>
    </row>
    <row r="17" spans="1:13" x14ac:dyDescent="0.25">
      <c r="A17" s="1"/>
      <c r="B17" s="1"/>
      <c r="C17" s="1"/>
      <c r="D17" s="1"/>
      <c r="E17" s="1"/>
      <c r="F17" s="1" t="s">
        <v>114</v>
      </c>
      <c r="G17" s="1"/>
      <c r="H17" s="1"/>
      <c r="I17" s="1"/>
      <c r="J17" s="2">
        <v>33437.800000000003</v>
      </c>
      <c r="K17" s="2">
        <v>81973.399999999994</v>
      </c>
      <c r="L17" s="2">
        <f>ROUND((J17-K17),5)</f>
        <v>-48535.6</v>
      </c>
      <c r="M17" s="15">
        <f>ROUND(IF(K17=0, IF(J17=0, 0, 1), J17/K17),5)</f>
        <v>0.40790999999999999</v>
      </c>
    </row>
    <row r="18" spans="1:13" x14ac:dyDescent="0.25">
      <c r="A18" s="1"/>
      <c r="B18" s="1"/>
      <c r="C18" s="1"/>
      <c r="D18" s="1"/>
      <c r="E18" s="1"/>
      <c r="F18" s="1" t="s">
        <v>115</v>
      </c>
      <c r="G18" s="1"/>
      <c r="H18" s="1"/>
      <c r="I18" s="1"/>
      <c r="J18" s="2">
        <v>0</v>
      </c>
      <c r="K18" s="2">
        <v>46086</v>
      </c>
      <c r="L18" s="2">
        <f>ROUND((J18-K18),5)</f>
        <v>-46086</v>
      </c>
      <c r="M18" s="15">
        <f>ROUND(IF(K18=0, IF(J18=0, 0, 1), J18/K18),5)</f>
        <v>0</v>
      </c>
    </row>
    <row r="19" spans="1:13" x14ac:dyDescent="0.25">
      <c r="A19" s="1"/>
      <c r="B19" s="1"/>
      <c r="C19" s="1"/>
      <c r="D19" s="1"/>
      <c r="E19" s="1"/>
      <c r="F19" s="1" t="s">
        <v>116</v>
      </c>
      <c r="G19" s="1"/>
      <c r="H19" s="1"/>
      <c r="I19" s="1"/>
      <c r="J19" s="2">
        <v>0</v>
      </c>
      <c r="K19" s="2">
        <v>2304.3000000000002</v>
      </c>
      <c r="L19" s="2">
        <f>ROUND((J19-K19),5)</f>
        <v>-2304.3000000000002</v>
      </c>
      <c r="M19" s="15">
        <f>ROUND(IF(K19=0, IF(J19=0, 0, 1), J19/K19),5)</f>
        <v>0</v>
      </c>
    </row>
    <row r="20" spans="1:13" x14ac:dyDescent="0.25">
      <c r="A20" s="1"/>
      <c r="B20" s="1"/>
      <c r="C20" s="1"/>
      <c r="D20" s="1"/>
      <c r="E20" s="1"/>
      <c r="F20" s="1" t="s">
        <v>117</v>
      </c>
      <c r="G20" s="1"/>
      <c r="H20" s="1"/>
      <c r="I20" s="1"/>
      <c r="J20" s="2">
        <v>125.06</v>
      </c>
      <c r="K20" s="2">
        <v>0</v>
      </c>
      <c r="L20" s="2">
        <f>ROUND((J20-K20),5)</f>
        <v>125.06</v>
      </c>
      <c r="M20" s="15">
        <f>ROUND(IF(K20=0, IF(J20=0, 0, 1), J20/K20),5)</f>
        <v>1</v>
      </c>
    </row>
    <row r="21" spans="1:13" x14ac:dyDescent="0.25">
      <c r="A21" s="1"/>
      <c r="B21" s="1"/>
      <c r="C21" s="1"/>
      <c r="D21" s="1"/>
      <c r="E21" s="1"/>
      <c r="F21" s="1" t="s">
        <v>118</v>
      </c>
      <c r="G21" s="1"/>
      <c r="H21" s="1"/>
      <c r="I21" s="1"/>
      <c r="J21" s="2">
        <v>0</v>
      </c>
      <c r="K21" s="2">
        <v>0</v>
      </c>
      <c r="L21" s="2">
        <f>ROUND((J21-K21),5)</f>
        <v>0</v>
      </c>
      <c r="M21" s="15">
        <f>ROUND(IF(K21=0, IF(J21=0, 0, 1), J21/K21),5)</f>
        <v>0</v>
      </c>
    </row>
    <row r="22" spans="1:13" x14ac:dyDescent="0.25">
      <c r="A22" s="1"/>
      <c r="B22" s="1"/>
      <c r="C22" s="1"/>
      <c r="D22" s="1"/>
      <c r="E22" s="1"/>
      <c r="F22" s="1" t="s">
        <v>119</v>
      </c>
      <c r="G22" s="1"/>
      <c r="H22" s="1"/>
      <c r="I22" s="1"/>
      <c r="J22" s="2">
        <v>0</v>
      </c>
      <c r="K22" s="2">
        <v>0</v>
      </c>
      <c r="L22" s="2">
        <f>ROUND((J22-K22),5)</f>
        <v>0</v>
      </c>
      <c r="M22" s="15">
        <f>ROUND(IF(K22=0, IF(J22=0, 0, 1), J22/K22),5)</f>
        <v>0</v>
      </c>
    </row>
    <row r="23" spans="1:13" x14ac:dyDescent="0.25">
      <c r="A23" s="1"/>
      <c r="B23" s="1"/>
      <c r="C23" s="1"/>
      <c r="D23" s="1"/>
      <c r="E23" s="1"/>
      <c r="F23" s="1" t="s">
        <v>120</v>
      </c>
      <c r="G23" s="1"/>
      <c r="H23" s="1"/>
      <c r="I23" s="1"/>
      <c r="J23" s="2">
        <v>11626.42</v>
      </c>
      <c r="K23" s="2">
        <v>15317</v>
      </c>
      <c r="L23" s="2">
        <f>ROUND((J23-K23),5)</f>
        <v>-3690.58</v>
      </c>
      <c r="M23" s="15">
        <f>ROUND(IF(K23=0, IF(J23=0, 0, 1), J23/K23),5)</f>
        <v>0.75905</v>
      </c>
    </row>
    <row r="24" spans="1:13" x14ac:dyDescent="0.25">
      <c r="A24" s="1"/>
      <c r="B24" s="1"/>
      <c r="C24" s="1"/>
      <c r="D24" s="1"/>
      <c r="E24" s="1"/>
      <c r="F24" s="1" t="s">
        <v>121</v>
      </c>
      <c r="G24" s="1"/>
      <c r="H24" s="1"/>
      <c r="I24" s="1"/>
      <c r="J24" s="2">
        <v>77883.14</v>
      </c>
      <c r="K24" s="2">
        <v>56378.44</v>
      </c>
      <c r="L24" s="2">
        <f>ROUND((J24-K24),5)</f>
        <v>21504.7</v>
      </c>
      <c r="M24" s="15">
        <f>ROUND(IF(K24=0, IF(J24=0, 0, 1), J24/K24),5)</f>
        <v>1.3814299999999999</v>
      </c>
    </row>
    <row r="25" spans="1:13" x14ac:dyDescent="0.25">
      <c r="A25" s="1"/>
      <c r="B25" s="1"/>
      <c r="C25" s="1"/>
      <c r="D25" s="1"/>
      <c r="E25" s="1"/>
      <c r="F25" s="1" t="s">
        <v>122</v>
      </c>
      <c r="G25" s="1"/>
      <c r="H25" s="1"/>
      <c r="I25" s="1"/>
      <c r="J25" s="2">
        <v>-57242.31</v>
      </c>
      <c r="K25" s="2">
        <v>0</v>
      </c>
      <c r="L25" s="2">
        <f>ROUND((J25-K25),5)</f>
        <v>-57242.31</v>
      </c>
      <c r="M25" s="15">
        <f>ROUND(IF(K25=0, IF(J25=0, 0, 1), J25/K25),5)</f>
        <v>1</v>
      </c>
    </row>
    <row r="26" spans="1:13" x14ac:dyDescent="0.25">
      <c r="A26" s="1"/>
      <c r="B26" s="1"/>
      <c r="C26" s="1"/>
      <c r="D26" s="1"/>
      <c r="E26" s="1"/>
      <c r="F26" s="1" t="s">
        <v>123</v>
      </c>
      <c r="G26" s="1"/>
      <c r="H26" s="1"/>
      <c r="I26" s="1"/>
      <c r="J26" s="2">
        <v>0</v>
      </c>
      <c r="K26" s="2">
        <v>0</v>
      </c>
      <c r="L26" s="2">
        <f>ROUND((J26-K26),5)</f>
        <v>0</v>
      </c>
      <c r="M26" s="15">
        <f>ROUND(IF(K26=0, IF(J26=0, 0, 1), J26/K26),5)</f>
        <v>0</v>
      </c>
    </row>
    <row r="27" spans="1:13" x14ac:dyDescent="0.25">
      <c r="A27" s="1"/>
      <c r="B27" s="1"/>
      <c r="C27" s="1"/>
      <c r="D27" s="1"/>
      <c r="E27" s="1"/>
      <c r="F27" s="1" t="s">
        <v>124</v>
      </c>
      <c r="G27" s="1"/>
      <c r="H27" s="1"/>
      <c r="I27" s="1"/>
      <c r="J27" s="2">
        <v>-126.28</v>
      </c>
      <c r="K27" s="2">
        <v>0</v>
      </c>
      <c r="L27" s="2">
        <f>ROUND((J27-K27),5)</f>
        <v>-126.28</v>
      </c>
      <c r="M27" s="15">
        <f>ROUND(IF(K27=0, IF(J27=0, 0, 1), J27/K27),5)</f>
        <v>1</v>
      </c>
    </row>
    <row r="28" spans="1:13" x14ac:dyDescent="0.25">
      <c r="A28" s="1"/>
      <c r="B28" s="1"/>
      <c r="C28" s="1"/>
      <c r="D28" s="1"/>
      <c r="E28" s="1"/>
      <c r="F28" s="1" t="s">
        <v>125</v>
      </c>
      <c r="G28" s="1"/>
      <c r="H28" s="1"/>
      <c r="I28" s="1"/>
      <c r="J28" s="2">
        <v>0</v>
      </c>
      <c r="K28" s="2">
        <v>0</v>
      </c>
      <c r="L28" s="2">
        <f>ROUND((J28-K28),5)</f>
        <v>0</v>
      </c>
      <c r="M28" s="15">
        <f>ROUND(IF(K28=0, IF(J28=0, 0, 1), J28/K28),5)</f>
        <v>0</v>
      </c>
    </row>
    <row r="29" spans="1:13" x14ac:dyDescent="0.25">
      <c r="A29" s="1"/>
      <c r="B29" s="1"/>
      <c r="C29" s="1"/>
      <c r="D29" s="1"/>
      <c r="E29" s="1"/>
      <c r="F29" s="1" t="s">
        <v>126</v>
      </c>
      <c r="G29" s="1"/>
      <c r="H29" s="1"/>
      <c r="I29" s="1"/>
      <c r="J29" s="2">
        <v>0.28999999999999998</v>
      </c>
      <c r="K29" s="2">
        <v>0</v>
      </c>
      <c r="L29" s="2">
        <f>ROUND((J29-K29),5)</f>
        <v>0.28999999999999998</v>
      </c>
      <c r="M29" s="15">
        <f>ROUND(IF(K29=0, IF(J29=0, 0, 1), J29/K29),5)</f>
        <v>1</v>
      </c>
    </row>
    <row r="30" spans="1:13" ht="15.75" thickBot="1" x14ac:dyDescent="0.3">
      <c r="A30" s="1"/>
      <c r="B30" s="1"/>
      <c r="C30" s="1"/>
      <c r="D30" s="1"/>
      <c r="E30" s="1"/>
      <c r="F30" s="1" t="s">
        <v>127</v>
      </c>
      <c r="G30" s="1"/>
      <c r="H30" s="1"/>
      <c r="I30" s="1"/>
      <c r="J30" s="23">
        <v>2060</v>
      </c>
      <c r="K30" s="23">
        <v>0</v>
      </c>
      <c r="L30" s="23">
        <f>ROUND((J30-K30),5)</f>
        <v>2060</v>
      </c>
      <c r="M30" s="24">
        <f>ROUND(IF(K30=0, IF(J30=0, 0, 1), J30/K30),5)</f>
        <v>1</v>
      </c>
    </row>
    <row r="31" spans="1:13" ht="15.75" thickBot="1" x14ac:dyDescent="0.3">
      <c r="A31" s="1"/>
      <c r="B31" s="1"/>
      <c r="C31" s="1"/>
      <c r="D31" s="1"/>
      <c r="E31" s="1" t="s">
        <v>128</v>
      </c>
      <c r="F31" s="1"/>
      <c r="G31" s="1"/>
      <c r="H31" s="1"/>
      <c r="I31" s="1"/>
      <c r="J31" s="5">
        <f>ROUND(SUM(J10:J30),5)</f>
        <v>1277025.26</v>
      </c>
      <c r="K31" s="5">
        <f>ROUND(SUM(K10:K30),5)</f>
        <v>1809266.99</v>
      </c>
      <c r="L31" s="5">
        <f>ROUND((J31-K31),5)</f>
        <v>-532241.73</v>
      </c>
      <c r="M31" s="16">
        <f>ROUND(IF(K31=0, IF(J31=0, 0, 1), J31/K31),5)</f>
        <v>0.70582</v>
      </c>
    </row>
    <row r="32" spans="1:13" ht="15.75" thickBot="1" x14ac:dyDescent="0.3">
      <c r="A32" s="1"/>
      <c r="B32" s="1"/>
      <c r="C32" s="1"/>
      <c r="D32" s="1" t="s">
        <v>129</v>
      </c>
      <c r="E32" s="1"/>
      <c r="F32" s="1"/>
      <c r="G32" s="1"/>
      <c r="H32" s="1"/>
      <c r="I32" s="1"/>
      <c r="J32" s="3">
        <f>ROUND(SUM(J4:J9)+J31,5)</f>
        <v>1297164.57</v>
      </c>
      <c r="K32" s="3">
        <f>ROUND(SUM(K4:K9)+K31,5)</f>
        <v>1880863.1</v>
      </c>
      <c r="L32" s="3">
        <f>ROUND((J32-K32),5)</f>
        <v>-583698.53</v>
      </c>
      <c r="M32" s="17">
        <f>ROUND(IF(K32=0, IF(J32=0, 0, 1), J32/K32),5)</f>
        <v>0.68966000000000005</v>
      </c>
    </row>
    <row r="33" spans="1:13" x14ac:dyDescent="0.25">
      <c r="A33" s="1"/>
      <c r="B33" s="1"/>
      <c r="C33" s="1" t="s">
        <v>130</v>
      </c>
      <c r="D33" s="1"/>
      <c r="E33" s="1"/>
      <c r="F33" s="1"/>
      <c r="G33" s="1"/>
      <c r="H33" s="1"/>
      <c r="I33" s="1"/>
      <c r="J33" s="2">
        <f>J32</f>
        <v>1297164.57</v>
      </c>
      <c r="K33" s="2">
        <f>K32</f>
        <v>1880863.1</v>
      </c>
      <c r="L33" s="2">
        <f>ROUND((J33-K33),5)</f>
        <v>-583698.53</v>
      </c>
      <c r="M33" s="15">
        <f>ROUND(IF(K33=0, IF(J33=0, 0, 1), J33/K33),5)</f>
        <v>0.68966000000000005</v>
      </c>
    </row>
    <row r="34" spans="1:13" x14ac:dyDescent="0.25">
      <c r="A34" s="1"/>
      <c r="B34" s="1"/>
      <c r="C34" s="1"/>
      <c r="D34" s="1" t="s">
        <v>131</v>
      </c>
      <c r="E34" s="1"/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 t="s">
        <v>132</v>
      </c>
      <c r="F35" s="1"/>
      <c r="G35" s="1"/>
      <c r="H35" s="1"/>
      <c r="I35" s="1"/>
      <c r="J35" s="2"/>
      <c r="K35" s="2"/>
      <c r="L35" s="2"/>
      <c r="M35" s="15"/>
    </row>
    <row r="36" spans="1:13" x14ac:dyDescent="0.25">
      <c r="A36" s="1"/>
      <c r="B36" s="1"/>
      <c r="C36" s="1"/>
      <c r="D36" s="1"/>
      <c r="E36" s="1"/>
      <c r="F36" s="1" t="s">
        <v>133</v>
      </c>
      <c r="G36" s="1"/>
      <c r="H36" s="1"/>
      <c r="I36" s="1"/>
      <c r="J36" s="2">
        <v>0</v>
      </c>
      <c r="K36" s="2">
        <v>83000</v>
      </c>
      <c r="L36" s="2">
        <f>ROUND((J36-K36),5)</f>
        <v>-83000</v>
      </c>
      <c r="M36" s="15">
        <f>ROUND(IF(K36=0, IF(J36=0, 0, 1), J36/K36),5)</f>
        <v>0</v>
      </c>
    </row>
    <row r="37" spans="1:13" x14ac:dyDescent="0.25">
      <c r="A37" s="1"/>
      <c r="B37" s="1"/>
      <c r="C37" s="1"/>
      <c r="D37" s="1"/>
      <c r="E37" s="1"/>
      <c r="F37" s="1" t="s">
        <v>134</v>
      </c>
      <c r="G37" s="1"/>
      <c r="H37" s="1"/>
      <c r="I37" s="1"/>
      <c r="J37" s="2">
        <v>0</v>
      </c>
      <c r="K37" s="2">
        <v>60360</v>
      </c>
      <c r="L37" s="2">
        <f>ROUND((J37-K37),5)</f>
        <v>-60360</v>
      </c>
      <c r="M37" s="15">
        <f>ROUND(IF(K37=0, IF(J37=0, 0, 1), J37/K37),5)</f>
        <v>0</v>
      </c>
    </row>
    <row r="38" spans="1:13" x14ac:dyDescent="0.25">
      <c r="A38" s="1"/>
      <c r="B38" s="1"/>
      <c r="C38" s="1"/>
      <c r="D38" s="1"/>
      <c r="E38" s="1"/>
      <c r="F38" s="1" t="s">
        <v>135</v>
      </c>
      <c r="G38" s="1"/>
      <c r="H38" s="1"/>
      <c r="I38" s="1"/>
      <c r="J38" s="2">
        <v>0</v>
      </c>
      <c r="K38" s="2">
        <v>30000</v>
      </c>
      <c r="L38" s="2">
        <f>ROUND((J38-K38),5)</f>
        <v>-30000</v>
      </c>
      <c r="M38" s="15">
        <f>ROUND(IF(K38=0, IF(J38=0, 0, 1), J38/K38),5)</f>
        <v>0</v>
      </c>
    </row>
    <row r="39" spans="1:13" x14ac:dyDescent="0.25">
      <c r="A39" s="1"/>
      <c r="B39" s="1"/>
      <c r="C39" s="1"/>
      <c r="D39" s="1"/>
      <c r="E39" s="1"/>
      <c r="F39" s="1" t="s">
        <v>136</v>
      </c>
      <c r="G39" s="1"/>
      <c r="H39" s="1"/>
      <c r="I39" s="1"/>
      <c r="J39" s="2">
        <v>93925.02</v>
      </c>
      <c r="K39" s="2">
        <v>93925.07</v>
      </c>
      <c r="L39" s="2">
        <f>ROUND((J39-K39),5)</f>
        <v>-0.05</v>
      </c>
      <c r="M39" s="15">
        <f>ROUND(IF(K39=0, IF(J39=0, 0, 1), J39/K39),5)</f>
        <v>1</v>
      </c>
    </row>
    <row r="40" spans="1:13" x14ac:dyDescent="0.25">
      <c r="A40" s="1"/>
      <c r="B40" s="1"/>
      <c r="C40" s="1"/>
      <c r="D40" s="1"/>
      <c r="E40" s="1"/>
      <c r="F40" s="1" t="s">
        <v>137</v>
      </c>
      <c r="G40" s="1"/>
      <c r="H40" s="1"/>
      <c r="I40" s="1"/>
      <c r="J40" s="2">
        <v>0</v>
      </c>
      <c r="K40" s="2">
        <v>0</v>
      </c>
      <c r="L40" s="2">
        <f>ROUND((J40-K40),5)</f>
        <v>0</v>
      </c>
      <c r="M40" s="15">
        <f>ROUND(IF(K40=0, IF(J40=0, 0, 1), J40/K40),5)</f>
        <v>0</v>
      </c>
    </row>
    <row r="41" spans="1:13" ht="15.75" thickBot="1" x14ac:dyDescent="0.3">
      <c r="A41" s="1"/>
      <c r="B41" s="1"/>
      <c r="C41" s="1"/>
      <c r="D41" s="1"/>
      <c r="E41" s="1"/>
      <c r="F41" s="1" t="s">
        <v>138</v>
      </c>
      <c r="G41" s="1"/>
      <c r="H41" s="1"/>
      <c r="I41" s="1"/>
      <c r="J41" s="4">
        <v>12031.44</v>
      </c>
      <c r="K41" s="4">
        <v>23056.99</v>
      </c>
      <c r="L41" s="4">
        <f>ROUND((J41-K41),5)</f>
        <v>-11025.55</v>
      </c>
      <c r="M41" s="18">
        <f>ROUND(IF(K41=0, IF(J41=0, 0, 1), J41/K41),5)</f>
        <v>0.52181</v>
      </c>
    </row>
    <row r="42" spans="1:13" x14ac:dyDescent="0.25">
      <c r="A42" s="1"/>
      <c r="B42" s="1"/>
      <c r="C42" s="1"/>
      <c r="D42" s="1"/>
      <c r="E42" s="1" t="s">
        <v>139</v>
      </c>
      <c r="F42" s="1"/>
      <c r="G42" s="1"/>
      <c r="H42" s="1"/>
      <c r="I42" s="1"/>
      <c r="J42" s="2">
        <f>ROUND(SUM(J35:J41),5)</f>
        <v>105956.46</v>
      </c>
      <c r="K42" s="2">
        <f>ROUND(SUM(K35:K41),5)</f>
        <v>290342.06</v>
      </c>
      <c r="L42" s="2">
        <f>ROUND((J42-K42),5)</f>
        <v>-184385.6</v>
      </c>
      <c r="M42" s="15">
        <f>ROUND(IF(K42=0, IF(J42=0, 0, 1), J42/K42),5)</f>
        <v>0.36493999999999999</v>
      </c>
    </row>
    <row r="43" spans="1:13" x14ac:dyDescent="0.25">
      <c r="A43" s="1"/>
      <c r="B43" s="1"/>
      <c r="C43" s="1"/>
      <c r="D43" s="1"/>
      <c r="E43" s="1" t="s">
        <v>140</v>
      </c>
      <c r="F43" s="1"/>
      <c r="G43" s="1"/>
      <c r="H43" s="1"/>
      <c r="I43" s="1"/>
      <c r="J43" s="2"/>
      <c r="K43" s="2"/>
      <c r="L43" s="2"/>
      <c r="M43" s="15"/>
    </row>
    <row r="44" spans="1:13" x14ac:dyDescent="0.25">
      <c r="A44" s="1"/>
      <c r="B44" s="1"/>
      <c r="C44" s="1"/>
      <c r="D44" s="1"/>
      <c r="E44" s="1"/>
      <c r="F44" s="1" t="s">
        <v>141</v>
      </c>
      <c r="G44" s="1"/>
      <c r="H44" s="1"/>
      <c r="I44" s="1"/>
      <c r="J44" s="2">
        <v>660.65</v>
      </c>
      <c r="K44" s="2">
        <v>1500</v>
      </c>
      <c r="L44" s="2">
        <f>ROUND((J44-K44),5)</f>
        <v>-839.35</v>
      </c>
      <c r="M44" s="15">
        <f>ROUND(IF(K44=0, IF(J44=0, 0, 1), J44/K44),5)</f>
        <v>0.44042999999999999</v>
      </c>
    </row>
    <row r="45" spans="1:13" x14ac:dyDescent="0.25">
      <c r="A45" s="1"/>
      <c r="B45" s="1"/>
      <c r="C45" s="1"/>
      <c r="D45" s="1"/>
      <c r="E45" s="1"/>
      <c r="F45" s="1" t="s">
        <v>142</v>
      </c>
      <c r="G45" s="1"/>
      <c r="H45" s="1"/>
      <c r="I45" s="1"/>
      <c r="J45" s="2">
        <v>2035.91</v>
      </c>
      <c r="K45" s="2">
        <v>6500</v>
      </c>
      <c r="L45" s="2">
        <f>ROUND((J45-K45),5)</f>
        <v>-4464.09</v>
      </c>
      <c r="M45" s="15">
        <f>ROUND(IF(K45=0, IF(J45=0, 0, 1), J45/K45),5)</f>
        <v>0.31322</v>
      </c>
    </row>
    <row r="46" spans="1:13" x14ac:dyDescent="0.25">
      <c r="A46" s="1"/>
      <c r="B46" s="1"/>
      <c r="C46" s="1"/>
      <c r="D46" s="1"/>
      <c r="E46" s="1"/>
      <c r="F46" s="1" t="s">
        <v>143</v>
      </c>
      <c r="G46" s="1"/>
      <c r="H46" s="1"/>
      <c r="I46" s="1"/>
      <c r="J46" s="2">
        <v>811.58</v>
      </c>
      <c r="K46" s="2">
        <v>3000</v>
      </c>
      <c r="L46" s="2">
        <f>ROUND((J46-K46),5)</f>
        <v>-2188.42</v>
      </c>
      <c r="M46" s="15">
        <f>ROUND(IF(K46=0, IF(J46=0, 0, 1), J46/K46),5)</f>
        <v>0.27052999999999999</v>
      </c>
    </row>
    <row r="47" spans="1:13" x14ac:dyDescent="0.25">
      <c r="A47" s="1"/>
      <c r="B47" s="1"/>
      <c r="C47" s="1"/>
      <c r="D47" s="1"/>
      <c r="E47" s="1"/>
      <c r="F47" s="1" t="s">
        <v>144</v>
      </c>
      <c r="G47" s="1"/>
      <c r="H47" s="1"/>
      <c r="I47" s="1"/>
      <c r="J47" s="2">
        <v>375.18</v>
      </c>
      <c r="K47" s="2">
        <v>600</v>
      </c>
      <c r="L47" s="2">
        <f>ROUND((J47-K47),5)</f>
        <v>-224.82</v>
      </c>
      <c r="M47" s="15">
        <f>ROUND(IF(K47=0, IF(J47=0, 0, 1), J47/K47),5)</f>
        <v>0.62529999999999997</v>
      </c>
    </row>
    <row r="48" spans="1:13" x14ac:dyDescent="0.25">
      <c r="A48" s="1"/>
      <c r="B48" s="1"/>
      <c r="C48" s="1"/>
      <c r="D48" s="1"/>
      <c r="E48" s="1"/>
      <c r="F48" s="1" t="s">
        <v>145</v>
      </c>
      <c r="G48" s="1"/>
      <c r="H48" s="1"/>
      <c r="I48" s="1"/>
      <c r="J48" s="2">
        <v>1036.5</v>
      </c>
      <c r="K48" s="2">
        <v>500</v>
      </c>
      <c r="L48" s="2">
        <f>ROUND((J48-K48),5)</f>
        <v>536.5</v>
      </c>
      <c r="M48" s="15">
        <f>ROUND(IF(K48=0, IF(J48=0, 0, 1), J48/K48),5)</f>
        <v>2.073</v>
      </c>
    </row>
    <row r="49" spans="1:13" x14ac:dyDescent="0.25">
      <c r="A49" s="1"/>
      <c r="B49" s="1"/>
      <c r="C49" s="1"/>
      <c r="D49" s="1"/>
      <c r="E49" s="1"/>
      <c r="F49" s="1" t="s">
        <v>146</v>
      </c>
      <c r="G49" s="1"/>
      <c r="H49" s="1"/>
      <c r="I49" s="1"/>
      <c r="J49" s="2"/>
      <c r="K49" s="2"/>
      <c r="L49" s="2"/>
      <c r="M49" s="15"/>
    </row>
    <row r="50" spans="1:13" x14ac:dyDescent="0.25">
      <c r="A50" s="1"/>
      <c r="B50" s="1"/>
      <c r="C50" s="1"/>
      <c r="D50" s="1"/>
      <c r="E50" s="1"/>
      <c r="F50" s="1"/>
      <c r="G50" s="1" t="s">
        <v>147</v>
      </c>
      <c r="H50" s="1"/>
      <c r="I50" s="1"/>
      <c r="J50" s="2">
        <v>18582.150000000001</v>
      </c>
      <c r="K50" s="2">
        <v>25000</v>
      </c>
      <c r="L50" s="2">
        <f>ROUND((J50-K50),5)</f>
        <v>-6417.85</v>
      </c>
      <c r="M50" s="15">
        <f>ROUND(IF(K50=0, IF(J50=0, 0, 1), J50/K50),5)</f>
        <v>0.74329000000000001</v>
      </c>
    </row>
    <row r="51" spans="1:13" x14ac:dyDescent="0.25">
      <c r="A51" s="1"/>
      <c r="B51" s="1"/>
      <c r="C51" s="1"/>
      <c r="D51" s="1"/>
      <c r="E51" s="1"/>
      <c r="F51" s="1"/>
      <c r="G51" s="1" t="s">
        <v>148</v>
      </c>
      <c r="H51" s="1"/>
      <c r="I51" s="1"/>
      <c r="J51" s="2">
        <v>0</v>
      </c>
      <c r="K51" s="2">
        <v>0</v>
      </c>
      <c r="L51" s="2">
        <f>ROUND((J51-K51),5)</f>
        <v>0</v>
      </c>
      <c r="M51" s="15">
        <f>ROUND(IF(K51=0, IF(J51=0, 0, 1), J51/K51),5)</f>
        <v>0</v>
      </c>
    </row>
    <row r="52" spans="1:13" ht="15.75" thickBot="1" x14ac:dyDescent="0.3">
      <c r="A52" s="1"/>
      <c r="B52" s="1"/>
      <c r="C52" s="1"/>
      <c r="D52" s="1"/>
      <c r="E52" s="1"/>
      <c r="F52" s="1"/>
      <c r="G52" s="1" t="s">
        <v>149</v>
      </c>
      <c r="H52" s="1"/>
      <c r="I52" s="1"/>
      <c r="J52" s="4">
        <v>332.76</v>
      </c>
      <c r="K52" s="4">
        <v>0</v>
      </c>
      <c r="L52" s="4">
        <f>ROUND((J52-K52),5)</f>
        <v>332.76</v>
      </c>
      <c r="M52" s="18">
        <f>ROUND(IF(K52=0, IF(J52=0, 0, 1), J52/K52),5)</f>
        <v>1</v>
      </c>
    </row>
    <row r="53" spans="1:13" x14ac:dyDescent="0.25">
      <c r="A53" s="1"/>
      <c r="B53" s="1"/>
      <c r="C53" s="1"/>
      <c r="D53" s="1"/>
      <c r="E53" s="1"/>
      <c r="F53" s="1" t="s">
        <v>150</v>
      </c>
      <c r="G53" s="1"/>
      <c r="H53" s="1"/>
      <c r="I53" s="1"/>
      <c r="J53" s="2">
        <f>ROUND(SUM(J49:J52),5)</f>
        <v>18914.91</v>
      </c>
      <c r="K53" s="2">
        <f>ROUND(SUM(K49:K52),5)</f>
        <v>25000</v>
      </c>
      <c r="L53" s="2">
        <f>ROUND((J53-K53),5)</f>
        <v>-6085.09</v>
      </c>
      <c r="M53" s="15">
        <f>ROUND(IF(K53=0, IF(J53=0, 0, 1), J53/K53),5)</f>
        <v>0.75660000000000005</v>
      </c>
    </row>
    <row r="54" spans="1:13" x14ac:dyDescent="0.25">
      <c r="A54" s="1"/>
      <c r="B54" s="1"/>
      <c r="C54" s="1"/>
      <c r="D54" s="1"/>
      <c r="E54" s="1"/>
      <c r="F54" s="1" t="s">
        <v>151</v>
      </c>
      <c r="G54" s="1"/>
      <c r="H54" s="1"/>
      <c r="I54" s="1"/>
      <c r="J54" s="2"/>
      <c r="K54" s="2"/>
      <c r="L54" s="2"/>
      <c r="M54" s="15"/>
    </row>
    <row r="55" spans="1:13" x14ac:dyDescent="0.25">
      <c r="A55" s="1"/>
      <c r="B55" s="1"/>
      <c r="C55" s="1"/>
      <c r="D55" s="1"/>
      <c r="E55" s="1"/>
      <c r="F55" s="1"/>
      <c r="G55" s="1" t="s">
        <v>152</v>
      </c>
      <c r="H55" s="1"/>
      <c r="I55" s="1"/>
      <c r="J55" s="2">
        <v>0</v>
      </c>
      <c r="K55" s="2">
        <v>3500</v>
      </c>
      <c r="L55" s="2">
        <f>ROUND((J55-K55),5)</f>
        <v>-3500</v>
      </c>
      <c r="M55" s="15">
        <f>ROUND(IF(K55=0, IF(J55=0, 0, 1), J55/K55),5)</f>
        <v>0</v>
      </c>
    </row>
    <row r="56" spans="1:13" x14ac:dyDescent="0.25">
      <c r="A56" s="1"/>
      <c r="B56" s="1"/>
      <c r="C56" s="1"/>
      <c r="D56" s="1"/>
      <c r="E56" s="1"/>
      <c r="F56" s="1"/>
      <c r="G56" s="1" t="s">
        <v>153</v>
      </c>
      <c r="H56" s="1"/>
      <c r="I56" s="1"/>
      <c r="J56" s="2">
        <v>-4844</v>
      </c>
      <c r="K56" s="2">
        <v>5700</v>
      </c>
      <c r="L56" s="2">
        <f>ROUND((J56-K56),5)</f>
        <v>-10544</v>
      </c>
      <c r="M56" s="15">
        <f>ROUND(IF(K56=0, IF(J56=0, 0, 1), J56/K56),5)</f>
        <v>-0.84982000000000002</v>
      </c>
    </row>
    <row r="57" spans="1:13" x14ac:dyDescent="0.25">
      <c r="A57" s="1"/>
      <c r="B57" s="1"/>
      <c r="C57" s="1"/>
      <c r="D57" s="1"/>
      <c r="E57" s="1"/>
      <c r="F57" s="1"/>
      <c r="G57" s="1" t="s">
        <v>154</v>
      </c>
      <c r="H57" s="1"/>
      <c r="I57" s="1"/>
      <c r="J57" s="2">
        <v>-127</v>
      </c>
      <c r="K57" s="2">
        <v>40000</v>
      </c>
      <c r="L57" s="2">
        <f>ROUND((J57-K57),5)</f>
        <v>-40127</v>
      </c>
      <c r="M57" s="15">
        <f>ROUND(IF(K57=0, IF(J57=0, 0, 1), J57/K57),5)</f>
        <v>-3.1800000000000001E-3</v>
      </c>
    </row>
    <row r="58" spans="1:13" x14ac:dyDescent="0.25">
      <c r="A58" s="1"/>
      <c r="B58" s="1"/>
      <c r="C58" s="1"/>
      <c r="D58" s="1"/>
      <c r="E58" s="1"/>
      <c r="F58" s="1"/>
      <c r="G58" s="1" t="s">
        <v>155</v>
      </c>
      <c r="H58" s="1"/>
      <c r="I58" s="1"/>
      <c r="J58" s="2">
        <v>10378</v>
      </c>
      <c r="K58" s="2">
        <v>30000</v>
      </c>
      <c r="L58" s="2">
        <f>ROUND((J58-K58),5)</f>
        <v>-19622</v>
      </c>
      <c r="M58" s="15">
        <f>ROUND(IF(K58=0, IF(J58=0, 0, 1), J58/K58),5)</f>
        <v>0.34593000000000002</v>
      </c>
    </row>
    <row r="59" spans="1:13" ht="15.75" thickBot="1" x14ac:dyDescent="0.3">
      <c r="A59" s="1"/>
      <c r="B59" s="1"/>
      <c r="C59" s="1"/>
      <c r="D59" s="1"/>
      <c r="E59" s="1"/>
      <c r="F59" s="1"/>
      <c r="G59" s="1" t="s">
        <v>357</v>
      </c>
      <c r="H59" s="1"/>
      <c r="I59" s="1"/>
      <c r="J59" s="4">
        <v>100</v>
      </c>
      <c r="K59" s="4"/>
      <c r="L59" s="4"/>
      <c r="M59" s="18"/>
    </row>
    <row r="60" spans="1:13" x14ac:dyDescent="0.25">
      <c r="A60" s="1"/>
      <c r="B60" s="1"/>
      <c r="C60" s="1"/>
      <c r="D60" s="1"/>
      <c r="E60" s="1"/>
      <c r="F60" s="1" t="s">
        <v>156</v>
      </c>
      <c r="G60" s="1"/>
      <c r="H60" s="1"/>
      <c r="I60" s="1"/>
      <c r="J60" s="2">
        <f>ROUND(SUM(J54:J59),5)</f>
        <v>5507</v>
      </c>
      <c r="K60" s="2">
        <f>ROUND(SUM(K54:K59),5)</f>
        <v>79200</v>
      </c>
      <c r="L60" s="2">
        <f>ROUND((J60-K60),5)</f>
        <v>-73693</v>
      </c>
      <c r="M60" s="15">
        <f>ROUND(IF(K60=0, IF(J60=0, 0, 1), J60/K60),5)</f>
        <v>6.9529999999999995E-2</v>
      </c>
    </row>
    <row r="61" spans="1:13" x14ac:dyDescent="0.25">
      <c r="A61" s="1"/>
      <c r="B61" s="1"/>
      <c r="C61" s="1"/>
      <c r="D61" s="1"/>
      <c r="E61" s="1"/>
      <c r="F61" s="1" t="s">
        <v>157</v>
      </c>
      <c r="G61" s="1"/>
      <c r="H61" s="1"/>
      <c r="I61" s="1"/>
      <c r="J61" s="2"/>
      <c r="K61" s="2"/>
      <c r="L61" s="2"/>
      <c r="M61" s="15"/>
    </row>
    <row r="62" spans="1:13" x14ac:dyDescent="0.25">
      <c r="A62" s="1"/>
      <c r="B62" s="1"/>
      <c r="C62" s="1"/>
      <c r="D62" s="1"/>
      <c r="E62" s="1"/>
      <c r="F62" s="1"/>
      <c r="G62" s="1" t="s">
        <v>158</v>
      </c>
      <c r="H62" s="1"/>
      <c r="I62" s="1"/>
      <c r="J62" s="2">
        <v>577.22</v>
      </c>
      <c r="K62" s="2">
        <v>0</v>
      </c>
      <c r="L62" s="2">
        <f>ROUND((J62-K62),5)</f>
        <v>577.22</v>
      </c>
      <c r="M62" s="15">
        <f>ROUND(IF(K62=0, IF(J62=0, 0, 1), J62/K62),5)</f>
        <v>1</v>
      </c>
    </row>
    <row r="63" spans="1:13" x14ac:dyDescent="0.25">
      <c r="A63" s="1"/>
      <c r="B63" s="1"/>
      <c r="C63" s="1"/>
      <c r="D63" s="1"/>
      <c r="E63" s="1"/>
      <c r="F63" s="1"/>
      <c r="G63" s="1" t="s">
        <v>159</v>
      </c>
      <c r="H63" s="1"/>
      <c r="I63" s="1"/>
      <c r="J63" s="2">
        <v>12899.26</v>
      </c>
      <c r="K63" s="2">
        <v>13000</v>
      </c>
      <c r="L63" s="2">
        <f>ROUND((J63-K63),5)</f>
        <v>-100.74</v>
      </c>
      <c r="M63" s="15">
        <f>ROUND(IF(K63=0, IF(J63=0, 0, 1), J63/K63),5)</f>
        <v>0.99224999999999997</v>
      </c>
    </row>
    <row r="64" spans="1:13" x14ac:dyDescent="0.25">
      <c r="A64" s="1"/>
      <c r="B64" s="1"/>
      <c r="C64" s="1"/>
      <c r="D64" s="1"/>
      <c r="E64" s="1"/>
      <c r="F64" s="1"/>
      <c r="G64" s="1" t="s">
        <v>160</v>
      </c>
      <c r="H64" s="1"/>
      <c r="I64" s="1"/>
      <c r="J64" s="2">
        <v>0</v>
      </c>
      <c r="K64" s="2">
        <v>600</v>
      </c>
      <c r="L64" s="2">
        <f>ROUND((J64-K64),5)</f>
        <v>-600</v>
      </c>
      <c r="M64" s="15">
        <f>ROUND(IF(K64=0, IF(J64=0, 0, 1), J64/K64),5)</f>
        <v>0</v>
      </c>
    </row>
    <row r="65" spans="1:13" x14ac:dyDescent="0.25">
      <c r="A65" s="1"/>
      <c r="B65" s="1"/>
      <c r="C65" s="1"/>
      <c r="D65" s="1"/>
      <c r="E65" s="1"/>
      <c r="F65" s="1"/>
      <c r="G65" s="1" t="s">
        <v>161</v>
      </c>
      <c r="H65" s="1"/>
      <c r="I65" s="1"/>
      <c r="J65" s="2">
        <v>1320</v>
      </c>
      <c r="K65" s="2">
        <v>2640</v>
      </c>
      <c r="L65" s="2">
        <f>ROUND((J65-K65),5)</f>
        <v>-1320</v>
      </c>
      <c r="M65" s="15">
        <f>ROUND(IF(K65=0, IF(J65=0, 0, 1), J65/K65),5)</f>
        <v>0.5</v>
      </c>
    </row>
    <row r="66" spans="1:13" x14ac:dyDescent="0.25">
      <c r="A66" s="1"/>
      <c r="B66" s="1"/>
      <c r="C66" s="1"/>
      <c r="D66" s="1"/>
      <c r="E66" s="1"/>
      <c r="F66" s="1"/>
      <c r="G66" s="1" t="s">
        <v>162</v>
      </c>
      <c r="H66" s="1"/>
      <c r="I66" s="1"/>
      <c r="J66" s="2">
        <v>250</v>
      </c>
      <c r="K66" s="2">
        <v>600</v>
      </c>
      <c r="L66" s="2">
        <f>ROUND((J66-K66),5)</f>
        <v>-350</v>
      </c>
      <c r="M66" s="15">
        <f>ROUND(IF(K66=0, IF(J66=0, 0, 1), J66/K66),5)</f>
        <v>0.41666999999999998</v>
      </c>
    </row>
    <row r="67" spans="1:13" ht="15.75" thickBot="1" x14ac:dyDescent="0.3">
      <c r="A67" s="1"/>
      <c r="B67" s="1"/>
      <c r="C67" s="1"/>
      <c r="D67" s="1"/>
      <c r="E67" s="1"/>
      <c r="F67" s="1"/>
      <c r="G67" s="1" t="s">
        <v>163</v>
      </c>
      <c r="H67" s="1"/>
      <c r="I67" s="1"/>
      <c r="J67" s="4">
        <v>5760.79</v>
      </c>
      <c r="K67" s="4">
        <v>8500</v>
      </c>
      <c r="L67" s="4">
        <f>ROUND((J67-K67),5)</f>
        <v>-2739.21</v>
      </c>
      <c r="M67" s="18">
        <f>ROUND(IF(K67=0, IF(J67=0, 0, 1), J67/K67),5)</f>
        <v>0.67774000000000001</v>
      </c>
    </row>
    <row r="68" spans="1:13" x14ac:dyDescent="0.25">
      <c r="A68" s="1"/>
      <c r="B68" s="1"/>
      <c r="C68" s="1"/>
      <c r="D68" s="1"/>
      <c r="E68" s="1"/>
      <c r="F68" s="1" t="s">
        <v>164</v>
      </c>
      <c r="G68" s="1"/>
      <c r="H68" s="1"/>
      <c r="I68" s="1"/>
      <c r="J68" s="2">
        <f>ROUND(SUM(J61:J67),5)</f>
        <v>20807.27</v>
      </c>
      <c r="K68" s="2">
        <f>ROUND(SUM(K61:K67),5)</f>
        <v>25340</v>
      </c>
      <c r="L68" s="2">
        <f>ROUND((J68-K68),5)</f>
        <v>-4532.7299999999996</v>
      </c>
      <c r="M68" s="15">
        <f>ROUND(IF(K68=0, IF(J68=0, 0, 1), J68/K68),5)</f>
        <v>0.82111999999999996</v>
      </c>
    </row>
    <row r="69" spans="1:13" x14ac:dyDescent="0.25">
      <c r="A69" s="1"/>
      <c r="B69" s="1"/>
      <c r="C69" s="1"/>
      <c r="D69" s="1"/>
      <c r="E69" s="1"/>
      <c r="F69" s="1" t="s">
        <v>165</v>
      </c>
      <c r="G69" s="1"/>
      <c r="H69" s="1"/>
      <c r="I69" s="1"/>
      <c r="J69" s="2"/>
      <c r="K69" s="2"/>
      <c r="L69" s="2"/>
      <c r="M69" s="15"/>
    </row>
    <row r="70" spans="1:13" x14ac:dyDescent="0.25">
      <c r="A70" s="1"/>
      <c r="B70" s="1"/>
      <c r="C70" s="1"/>
      <c r="D70" s="1"/>
      <c r="E70" s="1"/>
      <c r="F70" s="1"/>
      <c r="G70" s="1" t="s">
        <v>166</v>
      </c>
      <c r="H70" s="1"/>
      <c r="I70" s="1"/>
      <c r="J70" s="2"/>
      <c r="K70" s="2"/>
      <c r="L70" s="2"/>
      <c r="M70" s="15"/>
    </row>
    <row r="71" spans="1:13" x14ac:dyDescent="0.25">
      <c r="A71" s="1"/>
      <c r="B71" s="1"/>
      <c r="C71" s="1"/>
      <c r="D71" s="1"/>
      <c r="E71" s="1"/>
      <c r="F71" s="1"/>
      <c r="G71" s="1"/>
      <c r="H71" s="1" t="s">
        <v>167</v>
      </c>
      <c r="I71" s="1"/>
      <c r="J71" s="2">
        <v>18844.47</v>
      </c>
      <c r="K71" s="2">
        <v>80000</v>
      </c>
      <c r="L71" s="2">
        <f>ROUND((J71-K71),5)</f>
        <v>-61155.53</v>
      </c>
      <c r="M71" s="15">
        <f>ROUND(IF(K71=0, IF(J71=0, 0, 1), J71/K71),5)</f>
        <v>0.23555999999999999</v>
      </c>
    </row>
    <row r="72" spans="1:13" x14ac:dyDescent="0.25">
      <c r="A72" s="1"/>
      <c r="B72" s="1"/>
      <c r="C72" s="1"/>
      <c r="D72" s="1"/>
      <c r="E72" s="1"/>
      <c r="F72" s="1"/>
      <c r="G72" s="1"/>
      <c r="H72" s="1" t="s">
        <v>168</v>
      </c>
      <c r="I72" s="1"/>
      <c r="J72" s="2">
        <v>4096.38</v>
      </c>
      <c r="K72" s="2">
        <v>31050</v>
      </c>
      <c r="L72" s="2">
        <f>ROUND((J72-K72),5)</f>
        <v>-26953.62</v>
      </c>
      <c r="M72" s="15">
        <f>ROUND(IF(K72=0, IF(J72=0, 0, 1), J72/K72),5)</f>
        <v>0.13192999999999999</v>
      </c>
    </row>
    <row r="73" spans="1:13" x14ac:dyDescent="0.25">
      <c r="A73" s="1"/>
      <c r="B73" s="1"/>
      <c r="C73" s="1"/>
      <c r="D73" s="1"/>
      <c r="E73" s="1"/>
      <c r="F73" s="1"/>
      <c r="G73" s="1"/>
      <c r="H73" s="1" t="s">
        <v>169</v>
      </c>
      <c r="I73" s="1"/>
      <c r="J73" s="2">
        <v>25409.46</v>
      </c>
      <c r="K73" s="2">
        <v>40000</v>
      </c>
      <c r="L73" s="2">
        <f>ROUND((J73-K73),5)</f>
        <v>-14590.54</v>
      </c>
      <c r="M73" s="15">
        <f>ROUND(IF(K73=0, IF(J73=0, 0, 1), J73/K73),5)</f>
        <v>0.63524000000000003</v>
      </c>
    </row>
    <row r="74" spans="1:13" x14ac:dyDescent="0.25">
      <c r="A74" s="1"/>
      <c r="B74" s="1"/>
      <c r="C74" s="1"/>
      <c r="D74" s="1"/>
      <c r="E74" s="1"/>
      <c r="F74" s="1"/>
      <c r="G74" s="1"/>
      <c r="H74" s="1" t="s">
        <v>170</v>
      </c>
      <c r="I74" s="1"/>
      <c r="J74" s="2"/>
      <c r="K74" s="2"/>
      <c r="L74" s="2"/>
      <c r="M74" s="15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 t="s">
        <v>171</v>
      </c>
      <c r="J75" s="2">
        <v>64855.7</v>
      </c>
      <c r="K75" s="2">
        <v>155653.65</v>
      </c>
      <c r="L75" s="2">
        <f>ROUND((J75-K75),5)</f>
        <v>-90797.95</v>
      </c>
      <c r="M75" s="15">
        <f>ROUND(IF(K75=0, IF(J75=0, 0, 1), J75/K75),5)</f>
        <v>0.41666999999999998</v>
      </c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 t="s">
        <v>172</v>
      </c>
      <c r="J76" s="2">
        <v>7134.15</v>
      </c>
      <c r="K76" s="2">
        <v>17121.96</v>
      </c>
      <c r="L76" s="2">
        <f>ROUND((J76-K76),5)</f>
        <v>-9987.81</v>
      </c>
      <c r="M76" s="15">
        <f>ROUND(IF(K76=0, IF(J76=0, 0, 1), J76/K76),5)</f>
        <v>0.41666999999999998</v>
      </c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 t="s">
        <v>173</v>
      </c>
      <c r="J77" s="2">
        <v>2594.25</v>
      </c>
      <c r="K77" s="2">
        <v>6226.15</v>
      </c>
      <c r="L77" s="2">
        <f>ROUND((J77-K77),5)</f>
        <v>-3631.9</v>
      </c>
      <c r="M77" s="15">
        <f>ROUND(IF(K77=0, IF(J77=0, 0, 1), J77/K77),5)</f>
        <v>0.41666999999999998</v>
      </c>
    </row>
    <row r="78" spans="1:13" ht="15.75" thickBot="1" x14ac:dyDescent="0.3">
      <c r="A78" s="1"/>
      <c r="B78" s="1"/>
      <c r="C78" s="1"/>
      <c r="D78" s="1"/>
      <c r="E78" s="1"/>
      <c r="F78" s="1"/>
      <c r="G78" s="1"/>
      <c r="H78" s="1"/>
      <c r="I78" s="1" t="s">
        <v>174</v>
      </c>
      <c r="J78" s="4">
        <v>5500</v>
      </c>
      <c r="K78" s="4">
        <v>13200</v>
      </c>
      <c r="L78" s="4">
        <f>ROUND((J78-K78),5)</f>
        <v>-7700</v>
      </c>
      <c r="M78" s="18">
        <f>ROUND(IF(K78=0, IF(J78=0, 0, 1), J78/K78),5)</f>
        <v>0.41666999999999998</v>
      </c>
    </row>
    <row r="79" spans="1:13" x14ac:dyDescent="0.25">
      <c r="A79" s="1"/>
      <c r="B79" s="1"/>
      <c r="C79" s="1"/>
      <c r="D79" s="1"/>
      <c r="E79" s="1"/>
      <c r="F79" s="1"/>
      <c r="G79" s="1"/>
      <c r="H79" s="1" t="s">
        <v>175</v>
      </c>
      <c r="I79" s="1"/>
      <c r="J79" s="2">
        <f>ROUND(SUM(J74:J78),5)</f>
        <v>80084.100000000006</v>
      </c>
      <c r="K79" s="2">
        <f>ROUND(SUM(K74:K78),5)</f>
        <v>192201.76</v>
      </c>
      <c r="L79" s="2">
        <f>ROUND((J79-K79),5)</f>
        <v>-112117.66</v>
      </c>
      <c r="M79" s="15">
        <f>ROUND(IF(K79=0, IF(J79=0, 0, 1), J79/K79),5)</f>
        <v>0.41666999999999998</v>
      </c>
    </row>
    <row r="80" spans="1:13" x14ac:dyDescent="0.25">
      <c r="A80" s="1"/>
      <c r="B80" s="1"/>
      <c r="C80" s="1"/>
      <c r="D80" s="1"/>
      <c r="E80" s="1"/>
      <c r="F80" s="1"/>
      <c r="G80" s="1"/>
      <c r="H80" s="1" t="s">
        <v>176</v>
      </c>
      <c r="I80" s="1"/>
      <c r="J80" s="2">
        <v>184517.55</v>
      </c>
      <c r="K80" s="2">
        <v>373836.12</v>
      </c>
      <c r="L80" s="2">
        <f>ROUND((J80-K80),5)</f>
        <v>-189318.57</v>
      </c>
      <c r="M80" s="15">
        <f>ROUND(IF(K80=0, IF(J80=0, 0, 1), J80/K80),5)</f>
        <v>0.49358000000000002</v>
      </c>
    </row>
    <row r="81" spans="1:13" x14ac:dyDescent="0.25">
      <c r="A81" s="1"/>
      <c r="B81" s="1"/>
      <c r="C81" s="1"/>
      <c r="D81" s="1"/>
      <c r="E81" s="1"/>
      <c r="F81" s="1"/>
      <c r="G81" s="1"/>
      <c r="H81" s="1" t="s">
        <v>177</v>
      </c>
      <c r="I81" s="1"/>
      <c r="J81" s="2">
        <v>13671.41</v>
      </c>
      <c r="K81" s="2"/>
      <c r="L81" s="2"/>
      <c r="M81" s="15"/>
    </row>
    <row r="82" spans="1:13" x14ac:dyDescent="0.25">
      <c r="A82" s="1"/>
      <c r="B82" s="1"/>
      <c r="C82" s="1"/>
      <c r="D82" s="1"/>
      <c r="E82" s="1"/>
      <c r="F82" s="1"/>
      <c r="G82" s="1"/>
      <c r="H82" s="1" t="s">
        <v>178</v>
      </c>
      <c r="I82" s="1"/>
      <c r="J82" s="2">
        <v>2492.52</v>
      </c>
      <c r="K82" s="2"/>
      <c r="L82" s="2"/>
      <c r="M82" s="15"/>
    </row>
    <row r="83" spans="1:13" x14ac:dyDescent="0.25">
      <c r="A83" s="1"/>
      <c r="B83" s="1"/>
      <c r="C83" s="1"/>
      <c r="D83" s="1"/>
      <c r="E83" s="1"/>
      <c r="F83" s="1"/>
      <c r="G83" s="1"/>
      <c r="H83" s="1" t="s">
        <v>179</v>
      </c>
      <c r="I83" s="1"/>
      <c r="J83" s="2">
        <v>40153.51</v>
      </c>
      <c r="K83" s="2">
        <v>96051.199999999997</v>
      </c>
      <c r="L83" s="2">
        <f>ROUND((J83-K83),5)</f>
        <v>-55897.69</v>
      </c>
      <c r="M83" s="15">
        <f>ROUND(IF(K83=0, IF(J83=0, 0, 1), J83/K83),5)</f>
        <v>0.41804000000000002</v>
      </c>
    </row>
    <row r="84" spans="1:13" x14ac:dyDescent="0.25">
      <c r="A84" s="1"/>
      <c r="B84" s="1"/>
      <c r="C84" s="1"/>
      <c r="D84" s="1"/>
      <c r="E84" s="1"/>
      <c r="F84" s="1"/>
      <c r="G84" s="1"/>
      <c r="H84" s="1" t="s">
        <v>180</v>
      </c>
      <c r="I84" s="1"/>
      <c r="J84" s="2">
        <v>0</v>
      </c>
      <c r="K84" s="2">
        <v>58140.63</v>
      </c>
      <c r="L84" s="2">
        <f>ROUND((J84-K84),5)</f>
        <v>-58140.63</v>
      </c>
      <c r="M84" s="15">
        <f>ROUND(IF(K84=0, IF(J84=0, 0, 1), J84/K84),5)</f>
        <v>0</v>
      </c>
    </row>
    <row r="85" spans="1:13" ht="15.75" thickBot="1" x14ac:dyDescent="0.3">
      <c r="A85" s="1"/>
      <c r="B85" s="1"/>
      <c r="C85" s="1"/>
      <c r="D85" s="1"/>
      <c r="E85" s="1"/>
      <c r="F85" s="1"/>
      <c r="G85" s="1"/>
      <c r="H85" s="1" t="s">
        <v>181</v>
      </c>
      <c r="I85" s="1"/>
      <c r="J85" s="4">
        <v>51957</v>
      </c>
      <c r="K85" s="4">
        <v>124612.04</v>
      </c>
      <c r="L85" s="4">
        <f>ROUND((J85-K85),5)</f>
        <v>-72655.039999999994</v>
      </c>
      <c r="M85" s="18">
        <f>ROUND(IF(K85=0, IF(J85=0, 0, 1), J85/K85),5)</f>
        <v>0.41694999999999999</v>
      </c>
    </row>
    <row r="86" spans="1:13" x14ac:dyDescent="0.25">
      <c r="A86" s="1"/>
      <c r="B86" s="1"/>
      <c r="C86" s="1"/>
      <c r="D86" s="1"/>
      <c r="E86" s="1"/>
      <c r="F86" s="1"/>
      <c r="G86" s="1" t="s">
        <v>182</v>
      </c>
      <c r="H86" s="1"/>
      <c r="I86" s="1"/>
      <c r="J86" s="2">
        <f>ROUND(SUM(J70:J73)+SUM(J79:J85),5)</f>
        <v>421226.4</v>
      </c>
      <c r="K86" s="2">
        <f>ROUND(SUM(K70:K73)+SUM(K79:K85),5)</f>
        <v>995891.75</v>
      </c>
      <c r="L86" s="2">
        <f>ROUND((J86-K86),5)</f>
        <v>-574665.35</v>
      </c>
      <c r="M86" s="15">
        <f>ROUND(IF(K86=0, IF(J86=0, 0, 1), J86/K86),5)</f>
        <v>0.42296</v>
      </c>
    </row>
    <row r="87" spans="1:13" x14ac:dyDescent="0.25">
      <c r="A87" s="1"/>
      <c r="B87" s="1"/>
      <c r="C87" s="1"/>
      <c r="D87" s="1"/>
      <c r="E87" s="1"/>
      <c r="F87" s="1"/>
      <c r="G87" s="1" t="s">
        <v>183</v>
      </c>
      <c r="H87" s="1"/>
      <c r="I87" s="1"/>
      <c r="J87" s="2"/>
      <c r="K87" s="2"/>
      <c r="L87" s="2"/>
      <c r="M87" s="15"/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184</v>
      </c>
      <c r="I88" s="1"/>
      <c r="J88" s="2">
        <v>226.24</v>
      </c>
      <c r="K88" s="2">
        <v>510</v>
      </c>
      <c r="L88" s="2">
        <f>ROUND((J88-K88),5)</f>
        <v>-283.76</v>
      </c>
      <c r="M88" s="15">
        <f>ROUND(IF(K88=0, IF(J88=0, 0, 1), J88/K88),5)</f>
        <v>0.44361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185</v>
      </c>
      <c r="I89" s="1"/>
      <c r="J89" s="2">
        <v>28646.34</v>
      </c>
      <c r="K89" s="2">
        <v>73448.679999999993</v>
      </c>
      <c r="L89" s="2">
        <f>ROUND((J89-K89),5)</f>
        <v>-44802.34</v>
      </c>
      <c r="M89" s="15">
        <f>ROUND(IF(K89=0, IF(J89=0, 0, 1), J89/K89),5)</f>
        <v>0.39001999999999998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186</v>
      </c>
      <c r="I90" s="1"/>
      <c r="J90" s="2">
        <v>8818.9500000000007</v>
      </c>
      <c r="K90" s="2">
        <v>22984</v>
      </c>
      <c r="L90" s="2">
        <f>ROUND((J90-K90),5)</f>
        <v>-14165.05</v>
      </c>
      <c r="M90" s="15">
        <f>ROUND(IF(K90=0, IF(J90=0, 0, 1), J90/K90),5)</f>
        <v>0.38369999999999999</v>
      </c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187</v>
      </c>
      <c r="I91" s="1"/>
      <c r="J91" s="2">
        <v>29257.5</v>
      </c>
      <c r="K91" s="2">
        <v>78138</v>
      </c>
      <c r="L91" s="2">
        <f>ROUND((J91-K91),5)</f>
        <v>-48880.5</v>
      </c>
      <c r="M91" s="15">
        <f>ROUND(IF(K91=0, IF(J91=0, 0, 1), J91/K91),5)</f>
        <v>0.37442999999999999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188</v>
      </c>
      <c r="I92" s="1"/>
      <c r="J92" s="2">
        <v>0</v>
      </c>
      <c r="K92" s="2">
        <v>5000</v>
      </c>
      <c r="L92" s="2">
        <f>ROUND((J92-K92),5)</f>
        <v>-5000</v>
      </c>
      <c r="M92" s="15">
        <f>ROUND(IF(K92=0, IF(J92=0, 0, 1), J92/K92),5)</f>
        <v>0</v>
      </c>
    </row>
    <row r="93" spans="1:13" ht="15.75" thickBot="1" x14ac:dyDescent="0.3">
      <c r="A93" s="1"/>
      <c r="B93" s="1"/>
      <c r="C93" s="1"/>
      <c r="D93" s="1"/>
      <c r="E93" s="1"/>
      <c r="F93" s="1"/>
      <c r="G93" s="1"/>
      <c r="H93" s="1" t="s">
        <v>189</v>
      </c>
      <c r="I93" s="1"/>
      <c r="J93" s="4">
        <v>595.6</v>
      </c>
      <c r="K93" s="4">
        <v>850</v>
      </c>
      <c r="L93" s="4">
        <f>ROUND((J93-K93),5)</f>
        <v>-254.4</v>
      </c>
      <c r="M93" s="18">
        <f>ROUND(IF(K93=0, IF(J93=0, 0, 1), J93/K93),5)</f>
        <v>0.70071000000000006</v>
      </c>
    </row>
    <row r="94" spans="1:13" x14ac:dyDescent="0.25">
      <c r="A94" s="1"/>
      <c r="B94" s="1"/>
      <c r="C94" s="1"/>
      <c r="D94" s="1"/>
      <c r="E94" s="1"/>
      <c r="F94" s="1"/>
      <c r="G94" s="1" t="s">
        <v>190</v>
      </c>
      <c r="H94" s="1"/>
      <c r="I94" s="1"/>
      <c r="J94" s="2">
        <f>ROUND(SUM(J87:J93),5)</f>
        <v>67544.63</v>
      </c>
      <c r="K94" s="2">
        <f>ROUND(SUM(K87:K93),5)</f>
        <v>180930.68</v>
      </c>
      <c r="L94" s="2">
        <f>ROUND((J94-K94),5)</f>
        <v>-113386.05</v>
      </c>
      <c r="M94" s="15">
        <f>ROUND(IF(K94=0, IF(J94=0, 0, 1), J94/K94),5)</f>
        <v>0.37331999999999999</v>
      </c>
    </row>
    <row r="95" spans="1:13" x14ac:dyDescent="0.25">
      <c r="A95" s="1"/>
      <c r="B95" s="1"/>
      <c r="C95" s="1"/>
      <c r="D95" s="1"/>
      <c r="E95" s="1"/>
      <c r="F95" s="1"/>
      <c r="G95" s="1" t="s">
        <v>191</v>
      </c>
      <c r="H95" s="1"/>
      <c r="I95" s="1"/>
      <c r="J95" s="2"/>
      <c r="K95" s="2"/>
      <c r="L95" s="2"/>
      <c r="M95" s="15"/>
    </row>
    <row r="96" spans="1:13" x14ac:dyDescent="0.25">
      <c r="A96" s="1"/>
      <c r="B96" s="1"/>
      <c r="C96" s="1"/>
      <c r="D96" s="1"/>
      <c r="E96" s="1"/>
      <c r="F96" s="1"/>
      <c r="G96" s="1"/>
      <c r="H96" s="1" t="s">
        <v>192</v>
      </c>
      <c r="I96" s="1"/>
      <c r="J96" s="2">
        <v>4419.63</v>
      </c>
      <c r="K96" s="2">
        <v>3435.11</v>
      </c>
      <c r="L96" s="2">
        <f>ROUND((J96-K96),5)</f>
        <v>984.52</v>
      </c>
      <c r="M96" s="15">
        <f>ROUND(IF(K96=0, IF(J96=0, 0, 1), J96/K96),5)</f>
        <v>1.28661</v>
      </c>
    </row>
    <row r="97" spans="1:13" x14ac:dyDescent="0.25">
      <c r="A97" s="1"/>
      <c r="B97" s="1"/>
      <c r="C97" s="1"/>
      <c r="D97" s="1"/>
      <c r="E97" s="1"/>
      <c r="F97" s="1"/>
      <c r="G97" s="1"/>
      <c r="H97" s="1" t="s">
        <v>193</v>
      </c>
      <c r="I97" s="1"/>
      <c r="J97" s="2">
        <v>6156</v>
      </c>
      <c r="K97" s="2">
        <v>0</v>
      </c>
      <c r="L97" s="2">
        <f>ROUND((J97-K97),5)</f>
        <v>6156</v>
      </c>
      <c r="M97" s="15">
        <f>ROUND(IF(K97=0, IF(J97=0, 0, 1), J97/K97),5)</f>
        <v>1</v>
      </c>
    </row>
    <row r="98" spans="1:13" x14ac:dyDescent="0.25">
      <c r="A98" s="1"/>
      <c r="B98" s="1"/>
      <c r="C98" s="1"/>
      <c r="D98" s="1"/>
      <c r="E98" s="1"/>
      <c r="F98" s="1"/>
      <c r="G98" s="1"/>
      <c r="H98" s="1" t="s">
        <v>194</v>
      </c>
      <c r="I98" s="1"/>
      <c r="J98" s="2">
        <v>831.78</v>
      </c>
      <c r="K98" s="2">
        <v>1658.5</v>
      </c>
      <c r="L98" s="2">
        <f>ROUND((J98-K98),5)</f>
        <v>-826.72</v>
      </c>
      <c r="M98" s="15">
        <f>ROUND(IF(K98=0, IF(J98=0, 0, 1), J98/K98),5)</f>
        <v>0.50153000000000003</v>
      </c>
    </row>
    <row r="99" spans="1:13" ht="15.75" thickBot="1" x14ac:dyDescent="0.3">
      <c r="A99" s="1"/>
      <c r="B99" s="1"/>
      <c r="C99" s="1"/>
      <c r="D99" s="1"/>
      <c r="E99" s="1"/>
      <c r="F99" s="1"/>
      <c r="G99" s="1"/>
      <c r="H99" s="1" t="s">
        <v>358</v>
      </c>
      <c r="I99" s="1"/>
      <c r="J99" s="23">
        <v>-31</v>
      </c>
      <c r="K99" s="23"/>
      <c r="L99" s="23"/>
      <c r="M99" s="24"/>
    </row>
    <row r="100" spans="1:13" ht="15.75" thickBot="1" x14ac:dyDescent="0.3">
      <c r="A100" s="1"/>
      <c r="B100" s="1"/>
      <c r="C100" s="1"/>
      <c r="D100" s="1"/>
      <c r="E100" s="1"/>
      <c r="F100" s="1"/>
      <c r="G100" s="1" t="s">
        <v>195</v>
      </c>
      <c r="H100" s="1"/>
      <c r="I100" s="1"/>
      <c r="J100" s="3">
        <f>ROUND(SUM(J95:J99),5)</f>
        <v>11376.41</v>
      </c>
      <c r="K100" s="3">
        <f>ROUND(SUM(K95:K99),5)</f>
        <v>5093.6099999999997</v>
      </c>
      <c r="L100" s="3">
        <f>ROUND((J100-K100),5)</f>
        <v>6282.8</v>
      </c>
      <c r="M100" s="17">
        <f>ROUND(IF(K100=0, IF(J100=0, 0, 1), J100/K100),5)</f>
        <v>2.2334700000000001</v>
      </c>
    </row>
    <row r="101" spans="1:13" x14ac:dyDescent="0.25">
      <c r="A101" s="1"/>
      <c r="B101" s="1"/>
      <c r="C101" s="1"/>
      <c r="D101" s="1"/>
      <c r="E101" s="1"/>
      <c r="F101" s="1" t="s">
        <v>196</v>
      </c>
      <c r="G101" s="1"/>
      <c r="H101" s="1"/>
      <c r="I101" s="1"/>
      <c r="J101" s="2">
        <f>ROUND(J69+J86+J94+J100,5)</f>
        <v>500147.44</v>
      </c>
      <c r="K101" s="2">
        <f>ROUND(K69+K86+K94+K100,5)</f>
        <v>1181916.04</v>
      </c>
      <c r="L101" s="2">
        <f>ROUND((J101-K101),5)</f>
        <v>-681768.6</v>
      </c>
      <c r="M101" s="15">
        <f>ROUND(IF(K101=0, IF(J101=0, 0, 1), J101/K101),5)</f>
        <v>0.42316999999999999</v>
      </c>
    </row>
    <row r="102" spans="1:13" x14ac:dyDescent="0.25">
      <c r="A102" s="1"/>
      <c r="B102" s="1"/>
      <c r="C102" s="1"/>
      <c r="D102" s="1"/>
      <c r="E102" s="1"/>
      <c r="F102" s="1" t="s">
        <v>197</v>
      </c>
      <c r="G102" s="1"/>
      <c r="H102" s="1"/>
      <c r="I102" s="1"/>
      <c r="J102" s="2"/>
      <c r="K102" s="2"/>
      <c r="L102" s="2"/>
      <c r="M102" s="15"/>
    </row>
    <row r="103" spans="1:13" x14ac:dyDescent="0.25">
      <c r="A103" s="1"/>
      <c r="B103" s="1"/>
      <c r="C103" s="1"/>
      <c r="D103" s="1"/>
      <c r="E103" s="1"/>
      <c r="F103" s="1"/>
      <c r="G103" s="1" t="s">
        <v>198</v>
      </c>
      <c r="H103" s="1"/>
      <c r="I103" s="1"/>
      <c r="J103" s="2">
        <v>2213</v>
      </c>
      <c r="K103" s="2">
        <v>3000</v>
      </c>
      <c r="L103" s="2">
        <f>ROUND((J103-K103),5)</f>
        <v>-787</v>
      </c>
      <c r="M103" s="15">
        <f>ROUND(IF(K103=0, IF(J103=0, 0, 1), J103/K103),5)</f>
        <v>0.73767000000000005</v>
      </c>
    </row>
    <row r="104" spans="1:13" x14ac:dyDescent="0.25">
      <c r="A104" s="1"/>
      <c r="B104" s="1"/>
      <c r="C104" s="1"/>
      <c r="D104" s="1"/>
      <c r="E104" s="1"/>
      <c r="F104" s="1"/>
      <c r="G104" s="1" t="s">
        <v>199</v>
      </c>
      <c r="H104" s="1"/>
      <c r="I104" s="1"/>
      <c r="J104" s="2">
        <v>3700</v>
      </c>
      <c r="K104" s="2">
        <v>3995</v>
      </c>
      <c r="L104" s="2">
        <f>ROUND((J104-K104),5)</f>
        <v>-295</v>
      </c>
      <c r="M104" s="15">
        <f>ROUND(IF(K104=0, IF(J104=0, 0, 1), J104/K104),5)</f>
        <v>0.92615999999999998</v>
      </c>
    </row>
    <row r="105" spans="1:13" x14ac:dyDescent="0.25">
      <c r="A105" s="1"/>
      <c r="B105" s="1"/>
      <c r="C105" s="1"/>
      <c r="D105" s="1"/>
      <c r="E105" s="1"/>
      <c r="F105" s="1"/>
      <c r="G105" s="1" t="s">
        <v>200</v>
      </c>
      <c r="H105" s="1"/>
      <c r="I105" s="1"/>
      <c r="J105" s="2">
        <v>0</v>
      </c>
      <c r="K105" s="2">
        <v>4500</v>
      </c>
      <c r="L105" s="2">
        <f>ROUND((J105-K105),5)</f>
        <v>-4500</v>
      </c>
      <c r="M105" s="15">
        <f>ROUND(IF(K105=0, IF(J105=0, 0, 1), J105/K105),5)</f>
        <v>0</v>
      </c>
    </row>
    <row r="106" spans="1:13" x14ac:dyDescent="0.25">
      <c r="A106" s="1"/>
      <c r="B106" s="1"/>
      <c r="C106" s="1"/>
      <c r="D106" s="1"/>
      <c r="E106" s="1"/>
      <c r="F106" s="1"/>
      <c r="G106" s="1" t="s">
        <v>201</v>
      </c>
      <c r="H106" s="1"/>
      <c r="I106" s="1"/>
      <c r="J106" s="2">
        <v>125</v>
      </c>
      <c r="K106" s="2">
        <v>0</v>
      </c>
      <c r="L106" s="2">
        <f>ROUND((J106-K106),5)</f>
        <v>125</v>
      </c>
      <c r="M106" s="15">
        <f>ROUND(IF(K106=0, IF(J106=0, 0, 1), J106/K106),5)</f>
        <v>1</v>
      </c>
    </row>
    <row r="107" spans="1:13" ht="15.75" thickBot="1" x14ac:dyDescent="0.3">
      <c r="A107" s="1"/>
      <c r="B107" s="1"/>
      <c r="C107" s="1"/>
      <c r="D107" s="1"/>
      <c r="E107" s="1"/>
      <c r="F107" s="1"/>
      <c r="G107" s="1" t="s">
        <v>381</v>
      </c>
      <c r="H107" s="1"/>
      <c r="I107" s="1"/>
      <c r="J107" s="4">
        <v>2000</v>
      </c>
      <c r="K107" s="4"/>
      <c r="L107" s="4"/>
      <c r="M107" s="18"/>
    </row>
    <row r="108" spans="1:13" x14ac:dyDescent="0.25">
      <c r="A108" s="1"/>
      <c r="B108" s="1"/>
      <c r="C108" s="1"/>
      <c r="D108" s="1"/>
      <c r="E108" s="1"/>
      <c r="F108" s="1" t="s">
        <v>202</v>
      </c>
      <c r="G108" s="1"/>
      <c r="H108" s="1"/>
      <c r="I108" s="1"/>
      <c r="J108" s="2">
        <f>ROUND(SUM(J102:J107),5)</f>
        <v>8038</v>
      </c>
      <c r="K108" s="2">
        <f>ROUND(SUM(K102:K107),5)</f>
        <v>11495</v>
      </c>
      <c r="L108" s="2">
        <f>ROUND((J108-K108),5)</f>
        <v>-3457</v>
      </c>
      <c r="M108" s="15">
        <f>ROUND(IF(K108=0, IF(J108=0, 0, 1), J108/K108),5)</f>
        <v>0.69925999999999999</v>
      </c>
    </row>
    <row r="109" spans="1:13" x14ac:dyDescent="0.25">
      <c r="A109" s="1"/>
      <c r="B109" s="1"/>
      <c r="C109" s="1"/>
      <c r="D109" s="1"/>
      <c r="E109" s="1"/>
      <c r="F109" s="1" t="s">
        <v>203</v>
      </c>
      <c r="G109" s="1"/>
      <c r="H109" s="1"/>
      <c r="I109" s="1"/>
      <c r="J109" s="2"/>
      <c r="K109" s="2"/>
      <c r="L109" s="2"/>
      <c r="M109" s="15"/>
    </row>
    <row r="110" spans="1:13" x14ac:dyDescent="0.25">
      <c r="A110" s="1"/>
      <c r="B110" s="1"/>
      <c r="C110" s="1"/>
      <c r="D110" s="1"/>
      <c r="E110" s="1"/>
      <c r="F110" s="1"/>
      <c r="G110" s="1" t="s">
        <v>204</v>
      </c>
      <c r="H110" s="1"/>
      <c r="I110" s="1"/>
      <c r="J110" s="2">
        <v>0</v>
      </c>
      <c r="K110" s="2">
        <v>6000</v>
      </c>
      <c r="L110" s="2">
        <f>ROUND((J110-K110),5)</f>
        <v>-6000</v>
      </c>
      <c r="M110" s="15">
        <f>ROUND(IF(K110=0, IF(J110=0, 0, 1), J110/K110),5)</f>
        <v>0</v>
      </c>
    </row>
    <row r="111" spans="1:13" x14ac:dyDescent="0.25">
      <c r="A111" s="1"/>
      <c r="B111" s="1"/>
      <c r="C111" s="1"/>
      <c r="D111" s="1"/>
      <c r="E111" s="1"/>
      <c r="F111" s="1"/>
      <c r="G111" s="1" t="s">
        <v>205</v>
      </c>
      <c r="H111" s="1"/>
      <c r="I111" s="1"/>
      <c r="J111" s="2"/>
      <c r="K111" s="2"/>
      <c r="L111" s="2"/>
      <c r="M111" s="15"/>
    </row>
    <row r="112" spans="1:13" x14ac:dyDescent="0.25">
      <c r="A112" s="1"/>
      <c r="B112" s="1"/>
      <c r="C112" s="1"/>
      <c r="D112" s="1"/>
      <c r="E112" s="1"/>
      <c r="F112" s="1"/>
      <c r="G112" s="1"/>
      <c r="H112" s="1" t="s">
        <v>206</v>
      </c>
      <c r="I112" s="1"/>
      <c r="J112" s="2"/>
      <c r="K112" s="2"/>
      <c r="L112" s="2"/>
      <c r="M112" s="15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 t="s">
        <v>207</v>
      </c>
      <c r="J113" s="2">
        <v>1058.9000000000001</v>
      </c>
      <c r="K113" s="2">
        <v>4500</v>
      </c>
      <c r="L113" s="2">
        <f>ROUND((J113-K113),5)</f>
        <v>-3441.1</v>
      </c>
      <c r="M113" s="15">
        <f>ROUND(IF(K113=0, IF(J113=0, 0, 1), J113/K113),5)</f>
        <v>0.23530999999999999</v>
      </c>
    </row>
    <row r="114" spans="1:13" ht="15.75" thickBot="1" x14ac:dyDescent="0.3">
      <c r="A114" s="1"/>
      <c r="B114" s="1"/>
      <c r="C114" s="1"/>
      <c r="D114" s="1"/>
      <c r="E114" s="1"/>
      <c r="F114" s="1"/>
      <c r="G114" s="1"/>
      <c r="H114" s="1"/>
      <c r="I114" s="1" t="s">
        <v>208</v>
      </c>
      <c r="J114" s="4">
        <v>3119.12</v>
      </c>
      <c r="K114" s="4">
        <v>8000</v>
      </c>
      <c r="L114" s="4">
        <f>ROUND((J114-K114),5)</f>
        <v>-4880.88</v>
      </c>
      <c r="M114" s="18">
        <f>ROUND(IF(K114=0, IF(J114=0, 0, 1), J114/K114),5)</f>
        <v>0.38989000000000001</v>
      </c>
    </row>
    <row r="115" spans="1:13" x14ac:dyDescent="0.25">
      <c r="A115" s="1"/>
      <c r="B115" s="1"/>
      <c r="C115" s="1"/>
      <c r="D115" s="1"/>
      <c r="E115" s="1"/>
      <c r="F115" s="1"/>
      <c r="G115" s="1"/>
      <c r="H115" s="1" t="s">
        <v>209</v>
      </c>
      <c r="I115" s="1"/>
      <c r="J115" s="2">
        <f>ROUND(SUM(J112:J114),5)</f>
        <v>4178.0200000000004</v>
      </c>
      <c r="K115" s="2">
        <f>ROUND(SUM(K112:K114),5)</f>
        <v>12500</v>
      </c>
      <c r="L115" s="2">
        <f>ROUND((J115-K115),5)</f>
        <v>-8321.98</v>
      </c>
      <c r="M115" s="15">
        <f>ROUND(IF(K115=0, IF(J115=0, 0, 1), J115/K115),5)</f>
        <v>0.33423999999999998</v>
      </c>
    </row>
    <row r="116" spans="1:13" x14ac:dyDescent="0.25">
      <c r="A116" s="1"/>
      <c r="B116" s="1"/>
      <c r="C116" s="1"/>
      <c r="D116" s="1"/>
      <c r="E116" s="1"/>
      <c r="F116" s="1"/>
      <c r="G116" s="1"/>
      <c r="H116" s="1" t="s">
        <v>210</v>
      </c>
      <c r="I116" s="1"/>
      <c r="J116" s="2"/>
      <c r="K116" s="2"/>
      <c r="L116" s="2"/>
      <c r="M116" s="15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 t="s">
        <v>211</v>
      </c>
      <c r="J117" s="2">
        <v>0</v>
      </c>
      <c r="K117" s="2">
        <v>0</v>
      </c>
      <c r="L117" s="2">
        <f>ROUND((J117-K117),5)</f>
        <v>0</v>
      </c>
      <c r="M117" s="15">
        <f>ROUND(IF(K117=0, IF(J117=0, 0, 1), J117/K117),5)</f>
        <v>0</v>
      </c>
    </row>
    <row r="118" spans="1:13" ht="15.75" thickBot="1" x14ac:dyDescent="0.3">
      <c r="A118" s="1"/>
      <c r="B118" s="1"/>
      <c r="C118" s="1"/>
      <c r="D118" s="1"/>
      <c r="E118" s="1"/>
      <c r="F118" s="1"/>
      <c r="G118" s="1"/>
      <c r="H118" s="1"/>
      <c r="I118" s="1" t="s">
        <v>212</v>
      </c>
      <c r="J118" s="4">
        <v>25.71</v>
      </c>
      <c r="K118" s="4">
        <v>2000</v>
      </c>
      <c r="L118" s="4">
        <f>ROUND((J118-K118),5)</f>
        <v>-1974.29</v>
      </c>
      <c r="M118" s="18">
        <f>ROUND(IF(K118=0, IF(J118=0, 0, 1), J118/K118),5)</f>
        <v>1.286E-2</v>
      </c>
    </row>
    <row r="119" spans="1:13" x14ac:dyDescent="0.25">
      <c r="A119" s="1"/>
      <c r="B119" s="1"/>
      <c r="C119" s="1"/>
      <c r="D119" s="1"/>
      <c r="E119" s="1"/>
      <c r="F119" s="1"/>
      <c r="G119" s="1"/>
      <c r="H119" s="1" t="s">
        <v>213</v>
      </c>
      <c r="I119" s="1"/>
      <c r="J119" s="2">
        <f>ROUND(SUM(J116:J118),5)</f>
        <v>25.71</v>
      </c>
      <c r="K119" s="2">
        <f>ROUND(SUM(K116:K118),5)</f>
        <v>2000</v>
      </c>
      <c r="L119" s="2">
        <f>ROUND((J119-K119),5)</f>
        <v>-1974.29</v>
      </c>
      <c r="M119" s="15">
        <f>ROUND(IF(K119=0, IF(J119=0, 0, 1), J119/K119),5)</f>
        <v>1.286E-2</v>
      </c>
    </row>
    <row r="120" spans="1:13" ht="15.75" thickBot="1" x14ac:dyDescent="0.3">
      <c r="A120" s="1"/>
      <c r="B120" s="1"/>
      <c r="C120" s="1"/>
      <c r="D120" s="1"/>
      <c r="E120" s="1"/>
      <c r="F120" s="1"/>
      <c r="G120" s="1"/>
      <c r="H120" s="1" t="s">
        <v>214</v>
      </c>
      <c r="I120" s="1"/>
      <c r="J120" s="4">
        <v>17.98</v>
      </c>
      <c r="K120" s="4">
        <v>2000</v>
      </c>
      <c r="L120" s="4">
        <f>ROUND((J120-K120),5)</f>
        <v>-1982.02</v>
      </c>
      <c r="M120" s="18">
        <f>ROUND(IF(K120=0, IF(J120=0, 0, 1), J120/K120),5)</f>
        <v>8.9899999999999997E-3</v>
      </c>
    </row>
    <row r="121" spans="1:13" x14ac:dyDescent="0.25">
      <c r="A121" s="1"/>
      <c r="B121" s="1"/>
      <c r="C121" s="1"/>
      <c r="D121" s="1"/>
      <c r="E121" s="1"/>
      <c r="F121" s="1"/>
      <c r="G121" s="1" t="s">
        <v>215</v>
      </c>
      <c r="H121" s="1"/>
      <c r="I121" s="1"/>
      <c r="J121" s="2">
        <f>ROUND(J111+J115+SUM(J119:J120),5)</f>
        <v>4221.71</v>
      </c>
      <c r="K121" s="2">
        <f>ROUND(K111+K115+SUM(K119:K120),5)</f>
        <v>16500</v>
      </c>
      <c r="L121" s="2">
        <f>ROUND((J121-K121),5)</f>
        <v>-12278.29</v>
      </c>
      <c r="M121" s="15">
        <f>ROUND(IF(K121=0, IF(J121=0, 0, 1), J121/K121),5)</f>
        <v>0.25585999999999998</v>
      </c>
    </row>
    <row r="122" spans="1:13" x14ac:dyDescent="0.25">
      <c r="A122" s="1"/>
      <c r="B122" s="1"/>
      <c r="C122" s="1"/>
      <c r="D122" s="1"/>
      <c r="E122" s="1"/>
      <c r="F122" s="1"/>
      <c r="G122" s="1" t="s">
        <v>216</v>
      </c>
      <c r="H122" s="1"/>
      <c r="I122" s="1"/>
      <c r="J122" s="2"/>
      <c r="K122" s="2"/>
      <c r="L122" s="2"/>
      <c r="M122" s="15"/>
    </row>
    <row r="123" spans="1:13" x14ac:dyDescent="0.25">
      <c r="A123" s="1"/>
      <c r="B123" s="1"/>
      <c r="C123" s="1"/>
      <c r="D123" s="1"/>
      <c r="E123" s="1"/>
      <c r="F123" s="1"/>
      <c r="G123" s="1"/>
      <c r="H123" s="1" t="s">
        <v>217</v>
      </c>
      <c r="I123" s="1"/>
      <c r="J123" s="2">
        <v>458.02</v>
      </c>
      <c r="K123" s="2">
        <v>1800</v>
      </c>
      <c r="L123" s="2">
        <f>ROUND((J123-K123),5)</f>
        <v>-1341.98</v>
      </c>
      <c r="M123" s="15">
        <f>ROUND(IF(K123=0, IF(J123=0, 0, 1), J123/K123),5)</f>
        <v>0.25446000000000002</v>
      </c>
    </row>
    <row r="124" spans="1:13" x14ac:dyDescent="0.25">
      <c r="A124" s="1"/>
      <c r="B124" s="1"/>
      <c r="C124" s="1"/>
      <c r="D124" s="1"/>
      <c r="E124" s="1"/>
      <c r="F124" s="1"/>
      <c r="G124" s="1"/>
      <c r="H124" s="1" t="s">
        <v>218</v>
      </c>
      <c r="I124" s="1"/>
      <c r="J124" s="2">
        <v>810.8</v>
      </c>
      <c r="K124" s="2">
        <v>1800</v>
      </c>
      <c r="L124" s="2">
        <f>ROUND((J124-K124),5)</f>
        <v>-989.2</v>
      </c>
      <c r="M124" s="15">
        <f>ROUND(IF(K124=0, IF(J124=0, 0, 1), J124/K124),5)</f>
        <v>0.45044000000000001</v>
      </c>
    </row>
    <row r="125" spans="1:13" x14ac:dyDescent="0.25">
      <c r="A125" s="1"/>
      <c r="B125" s="1"/>
      <c r="C125" s="1"/>
      <c r="D125" s="1"/>
      <c r="E125" s="1"/>
      <c r="F125" s="1"/>
      <c r="G125" s="1"/>
      <c r="H125" s="1" t="s">
        <v>219</v>
      </c>
      <c r="I125" s="1"/>
      <c r="J125" s="2">
        <v>2054.48</v>
      </c>
      <c r="K125" s="2">
        <v>4900</v>
      </c>
      <c r="L125" s="2">
        <f>ROUND((J125-K125),5)</f>
        <v>-2845.52</v>
      </c>
      <c r="M125" s="15">
        <f>ROUND(IF(K125=0, IF(J125=0, 0, 1), J125/K125),5)</f>
        <v>0.41927999999999999</v>
      </c>
    </row>
    <row r="126" spans="1:13" x14ac:dyDescent="0.25">
      <c r="A126" s="1"/>
      <c r="B126" s="1"/>
      <c r="C126" s="1"/>
      <c r="D126" s="1"/>
      <c r="E126" s="1"/>
      <c r="F126" s="1"/>
      <c r="G126" s="1"/>
      <c r="H126" s="1" t="s">
        <v>220</v>
      </c>
      <c r="I126" s="1"/>
      <c r="J126" s="2">
        <v>530.04</v>
      </c>
      <c r="K126" s="2">
        <v>1250</v>
      </c>
      <c r="L126" s="2">
        <f>ROUND((J126-K126),5)</f>
        <v>-719.96</v>
      </c>
      <c r="M126" s="15">
        <f>ROUND(IF(K126=0, IF(J126=0, 0, 1), J126/K126),5)</f>
        <v>0.42403000000000002</v>
      </c>
    </row>
    <row r="127" spans="1:13" x14ac:dyDescent="0.25">
      <c r="A127" s="1"/>
      <c r="B127" s="1"/>
      <c r="C127" s="1"/>
      <c r="D127" s="1"/>
      <c r="E127" s="1"/>
      <c r="F127" s="1"/>
      <c r="G127" s="1"/>
      <c r="H127" s="1" t="s">
        <v>221</v>
      </c>
      <c r="I127" s="1"/>
      <c r="J127" s="2">
        <v>530.04</v>
      </c>
      <c r="K127" s="2">
        <v>1250</v>
      </c>
      <c r="L127" s="2">
        <f>ROUND((J127-K127),5)</f>
        <v>-719.96</v>
      </c>
      <c r="M127" s="15">
        <f>ROUND(IF(K127=0, IF(J127=0, 0, 1), J127/K127),5)</f>
        <v>0.42403000000000002</v>
      </c>
    </row>
    <row r="128" spans="1:13" ht="15.75" thickBot="1" x14ac:dyDescent="0.3">
      <c r="A128" s="1"/>
      <c r="B128" s="1"/>
      <c r="C128" s="1"/>
      <c r="D128" s="1"/>
      <c r="E128" s="1"/>
      <c r="F128" s="1"/>
      <c r="G128" s="1"/>
      <c r="H128" s="1" t="s">
        <v>222</v>
      </c>
      <c r="I128" s="1"/>
      <c r="J128" s="4">
        <v>0</v>
      </c>
      <c r="K128" s="4">
        <v>0</v>
      </c>
      <c r="L128" s="4">
        <f>ROUND((J128-K128),5)</f>
        <v>0</v>
      </c>
      <c r="M128" s="18">
        <f>ROUND(IF(K128=0, IF(J128=0, 0, 1), J128/K128),5)</f>
        <v>0</v>
      </c>
    </row>
    <row r="129" spans="1:13" x14ac:dyDescent="0.25">
      <c r="A129" s="1"/>
      <c r="B129" s="1"/>
      <c r="C129" s="1"/>
      <c r="D129" s="1"/>
      <c r="E129" s="1"/>
      <c r="F129" s="1"/>
      <c r="G129" s="1" t="s">
        <v>223</v>
      </c>
      <c r="H129" s="1"/>
      <c r="I129" s="1"/>
      <c r="J129" s="2">
        <f>ROUND(SUM(J122:J128),5)</f>
        <v>4383.38</v>
      </c>
      <c r="K129" s="2">
        <f>ROUND(SUM(K122:K128),5)</f>
        <v>11000</v>
      </c>
      <c r="L129" s="2">
        <f>ROUND((J129-K129),5)</f>
        <v>-6616.62</v>
      </c>
      <c r="M129" s="15">
        <f>ROUND(IF(K129=0, IF(J129=0, 0, 1), J129/K129),5)</f>
        <v>0.39849000000000001</v>
      </c>
    </row>
    <row r="130" spans="1:13" x14ac:dyDescent="0.25">
      <c r="A130" s="1"/>
      <c r="B130" s="1"/>
      <c r="C130" s="1"/>
      <c r="D130" s="1"/>
      <c r="E130" s="1"/>
      <c r="F130" s="1"/>
      <c r="G130" s="1" t="s">
        <v>224</v>
      </c>
      <c r="H130" s="1"/>
      <c r="I130" s="1"/>
      <c r="J130" s="2"/>
      <c r="K130" s="2"/>
      <c r="L130" s="2"/>
      <c r="M130" s="15"/>
    </row>
    <row r="131" spans="1:13" x14ac:dyDescent="0.25">
      <c r="A131" s="1"/>
      <c r="B131" s="1"/>
      <c r="C131" s="1"/>
      <c r="D131" s="1"/>
      <c r="E131" s="1"/>
      <c r="F131" s="1"/>
      <c r="G131" s="1"/>
      <c r="H131" s="1" t="s">
        <v>225</v>
      </c>
      <c r="I131" s="1"/>
      <c r="J131" s="2"/>
      <c r="K131" s="2"/>
      <c r="L131" s="2"/>
      <c r="M131" s="15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 t="s">
        <v>226</v>
      </c>
      <c r="J132" s="2">
        <v>9850.64</v>
      </c>
      <c r="K132" s="2">
        <v>16850</v>
      </c>
      <c r="L132" s="2">
        <f>ROUND((J132-K132),5)</f>
        <v>-6999.36</v>
      </c>
      <c r="M132" s="15">
        <f>ROUND(IF(K132=0, IF(J132=0, 0, 1), J132/K132),5)</f>
        <v>0.58460999999999996</v>
      </c>
    </row>
    <row r="133" spans="1:13" x14ac:dyDescent="0.25">
      <c r="A133" s="1"/>
      <c r="B133" s="1"/>
      <c r="C133" s="1"/>
      <c r="D133" s="1"/>
      <c r="E133" s="1"/>
      <c r="F133" s="1"/>
      <c r="G133" s="1"/>
      <c r="H133" s="1"/>
      <c r="I133" s="1" t="s">
        <v>227</v>
      </c>
      <c r="J133" s="2">
        <v>2441.79</v>
      </c>
      <c r="K133" s="2">
        <v>2125</v>
      </c>
      <c r="L133" s="2">
        <f>ROUND((J133-K133),5)</f>
        <v>316.79000000000002</v>
      </c>
      <c r="M133" s="15">
        <f>ROUND(IF(K133=0, IF(J133=0, 0, 1), J133/K133),5)</f>
        <v>1.1490800000000001</v>
      </c>
    </row>
    <row r="134" spans="1:13" ht="15.75" thickBot="1" x14ac:dyDescent="0.3">
      <c r="A134" s="1"/>
      <c r="B134" s="1"/>
      <c r="C134" s="1"/>
      <c r="D134" s="1"/>
      <c r="E134" s="1"/>
      <c r="F134" s="1"/>
      <c r="G134" s="1"/>
      <c r="H134" s="1"/>
      <c r="I134" s="1" t="s">
        <v>228</v>
      </c>
      <c r="J134" s="4">
        <v>405.15</v>
      </c>
      <c r="K134" s="4">
        <v>1475</v>
      </c>
      <c r="L134" s="4">
        <f>ROUND((J134-K134),5)</f>
        <v>-1069.8499999999999</v>
      </c>
      <c r="M134" s="18">
        <f>ROUND(IF(K134=0, IF(J134=0, 0, 1), J134/K134),5)</f>
        <v>0.27467999999999998</v>
      </c>
    </row>
    <row r="135" spans="1:13" x14ac:dyDescent="0.25">
      <c r="A135" s="1"/>
      <c r="B135" s="1"/>
      <c r="C135" s="1"/>
      <c r="D135" s="1"/>
      <c r="E135" s="1"/>
      <c r="F135" s="1"/>
      <c r="G135" s="1"/>
      <c r="H135" s="1" t="s">
        <v>229</v>
      </c>
      <c r="I135" s="1"/>
      <c r="J135" s="2">
        <f>ROUND(SUM(J131:J134),5)</f>
        <v>12697.58</v>
      </c>
      <c r="K135" s="2">
        <f>ROUND(SUM(K131:K134),5)</f>
        <v>20450</v>
      </c>
      <c r="L135" s="2">
        <f>ROUND((J135-K135),5)</f>
        <v>-7752.42</v>
      </c>
      <c r="M135" s="15">
        <f>ROUND(IF(K135=0, IF(J135=0, 0, 1), J135/K135),5)</f>
        <v>0.62090999999999996</v>
      </c>
    </row>
    <row r="136" spans="1:13" x14ac:dyDescent="0.25">
      <c r="A136" s="1"/>
      <c r="B136" s="1"/>
      <c r="C136" s="1"/>
      <c r="D136" s="1"/>
      <c r="E136" s="1"/>
      <c r="F136" s="1"/>
      <c r="G136" s="1"/>
      <c r="H136" s="1" t="s">
        <v>230</v>
      </c>
      <c r="I136" s="1"/>
      <c r="J136" s="2">
        <v>538.61</v>
      </c>
      <c r="K136" s="2">
        <v>2230</v>
      </c>
      <c r="L136" s="2">
        <f>ROUND((J136-K136),5)</f>
        <v>-1691.39</v>
      </c>
      <c r="M136" s="15">
        <f>ROUND(IF(K136=0, IF(J136=0, 0, 1), J136/K136),5)</f>
        <v>0.24152999999999999</v>
      </c>
    </row>
    <row r="137" spans="1:13" ht="15.75" thickBot="1" x14ac:dyDescent="0.3">
      <c r="A137" s="1"/>
      <c r="B137" s="1"/>
      <c r="C137" s="1"/>
      <c r="D137" s="1"/>
      <c r="E137" s="1"/>
      <c r="F137" s="1"/>
      <c r="G137" s="1"/>
      <c r="H137" s="1" t="s">
        <v>231</v>
      </c>
      <c r="I137" s="1"/>
      <c r="J137" s="4">
        <v>821.85</v>
      </c>
      <c r="K137" s="4">
        <v>0</v>
      </c>
      <c r="L137" s="4">
        <f>ROUND((J137-K137),5)</f>
        <v>821.85</v>
      </c>
      <c r="M137" s="18">
        <f>ROUND(IF(K137=0, IF(J137=0, 0, 1), J137/K137),5)</f>
        <v>1</v>
      </c>
    </row>
    <row r="138" spans="1:13" x14ac:dyDescent="0.25">
      <c r="A138" s="1"/>
      <c r="B138" s="1"/>
      <c r="C138" s="1"/>
      <c r="D138" s="1"/>
      <c r="E138" s="1"/>
      <c r="F138" s="1"/>
      <c r="G138" s="1" t="s">
        <v>232</v>
      </c>
      <c r="H138" s="1"/>
      <c r="I138" s="1"/>
      <c r="J138" s="2">
        <f>ROUND(J130+SUM(J135:J137),5)</f>
        <v>14058.04</v>
      </c>
      <c r="K138" s="2">
        <f>ROUND(K130+SUM(K135:K137),5)</f>
        <v>22680</v>
      </c>
      <c r="L138" s="2">
        <f>ROUND((J138-K138),5)</f>
        <v>-8621.9599999999991</v>
      </c>
      <c r="M138" s="15">
        <f>ROUND(IF(K138=0, IF(J138=0, 0, 1), J138/K138),5)</f>
        <v>0.61983999999999995</v>
      </c>
    </row>
    <row r="139" spans="1:13" ht="15.75" thickBot="1" x14ac:dyDescent="0.3">
      <c r="A139" s="1"/>
      <c r="B139" s="1"/>
      <c r="C139" s="1"/>
      <c r="D139" s="1"/>
      <c r="E139" s="1"/>
      <c r="F139" s="1"/>
      <c r="G139" s="1" t="s">
        <v>233</v>
      </c>
      <c r="H139" s="1"/>
      <c r="I139" s="1"/>
      <c r="J139" s="23">
        <v>1340.7</v>
      </c>
      <c r="K139" s="23">
        <v>2470</v>
      </c>
      <c r="L139" s="23">
        <f>ROUND((J139-K139),5)</f>
        <v>-1129.3</v>
      </c>
      <c r="M139" s="24">
        <f>ROUND(IF(K139=0, IF(J139=0, 0, 1), J139/K139),5)</f>
        <v>0.54278999999999999</v>
      </c>
    </row>
    <row r="140" spans="1:13" ht="15.75" thickBot="1" x14ac:dyDescent="0.3">
      <c r="A140" s="1"/>
      <c r="B140" s="1"/>
      <c r="C140" s="1"/>
      <c r="D140" s="1"/>
      <c r="E140" s="1"/>
      <c r="F140" s="1" t="s">
        <v>234</v>
      </c>
      <c r="G140" s="1"/>
      <c r="H140" s="1"/>
      <c r="I140" s="1"/>
      <c r="J140" s="3">
        <f>ROUND(SUM(J109:J110)+J121+J129+SUM(J138:J139),5)</f>
        <v>24003.83</v>
      </c>
      <c r="K140" s="3">
        <f>ROUND(SUM(K109:K110)+K121+K129+SUM(K138:K139),5)</f>
        <v>58650</v>
      </c>
      <c r="L140" s="3">
        <f>ROUND((J140-K140),5)</f>
        <v>-34646.17</v>
      </c>
      <c r="M140" s="17">
        <f>ROUND(IF(K140=0, IF(J140=0, 0, 1), J140/K140),5)</f>
        <v>0.40927000000000002</v>
      </c>
    </row>
    <row r="141" spans="1:13" x14ac:dyDescent="0.25">
      <c r="A141" s="1"/>
      <c r="B141" s="1"/>
      <c r="C141" s="1"/>
      <c r="D141" s="1"/>
      <c r="E141" s="1" t="s">
        <v>235</v>
      </c>
      <c r="F141" s="1"/>
      <c r="G141" s="1"/>
      <c r="H141" s="1"/>
      <c r="I141" s="1"/>
      <c r="J141" s="2">
        <f>ROUND(SUM(J43:J48)+J53+J60+J68+J101+J108+J140,5)</f>
        <v>582338.27</v>
      </c>
      <c r="K141" s="2">
        <f>ROUND(SUM(K43:K48)+K53+K60+K68+K101+K108+K140,5)</f>
        <v>1393701.04</v>
      </c>
      <c r="L141" s="2">
        <f>ROUND((J141-K141),5)</f>
        <v>-811362.77</v>
      </c>
      <c r="M141" s="15">
        <f>ROUND(IF(K141=0, IF(J141=0, 0, 1), J141/K141),5)</f>
        <v>0.41783999999999999</v>
      </c>
    </row>
    <row r="142" spans="1:13" x14ac:dyDescent="0.25">
      <c r="A142" s="1"/>
      <c r="B142" s="1"/>
      <c r="C142" s="1"/>
      <c r="D142" s="1"/>
      <c r="E142" s="1" t="s">
        <v>236</v>
      </c>
      <c r="F142" s="1"/>
      <c r="G142" s="1"/>
      <c r="H142" s="1"/>
      <c r="I142" s="1"/>
      <c r="J142" s="2"/>
      <c r="K142" s="2"/>
      <c r="L142" s="2"/>
      <c r="M142" s="15"/>
    </row>
    <row r="143" spans="1:13" x14ac:dyDescent="0.25">
      <c r="A143" s="1"/>
      <c r="B143" s="1"/>
      <c r="C143" s="1"/>
      <c r="D143" s="1"/>
      <c r="E143" s="1"/>
      <c r="F143" s="1" t="s">
        <v>237</v>
      </c>
      <c r="G143" s="1"/>
      <c r="H143" s="1"/>
      <c r="I143" s="1"/>
      <c r="J143" s="2">
        <v>1559.52</v>
      </c>
      <c r="K143" s="2">
        <v>5000</v>
      </c>
      <c r="L143" s="2">
        <f>ROUND((J143-K143),5)</f>
        <v>-3440.48</v>
      </c>
      <c r="M143" s="15">
        <f>ROUND(IF(K143=0, IF(J143=0, 0, 1), J143/K143),5)</f>
        <v>0.31190000000000001</v>
      </c>
    </row>
    <row r="144" spans="1:13" x14ac:dyDescent="0.25">
      <c r="A144" s="1"/>
      <c r="B144" s="1"/>
      <c r="C144" s="1"/>
      <c r="D144" s="1"/>
      <c r="E144" s="1"/>
      <c r="F144" s="1" t="s">
        <v>359</v>
      </c>
      <c r="G144" s="1"/>
      <c r="H144" s="1"/>
      <c r="I144" s="1"/>
      <c r="J144" s="2">
        <v>720</v>
      </c>
      <c r="K144" s="2"/>
      <c r="L144" s="2"/>
      <c r="M144" s="15"/>
    </row>
    <row r="145" spans="1:13" ht="15.75" thickBot="1" x14ac:dyDescent="0.3">
      <c r="A145" s="1"/>
      <c r="B145" s="1"/>
      <c r="C145" s="1"/>
      <c r="D145" s="1"/>
      <c r="E145" s="1"/>
      <c r="F145" s="1" t="s">
        <v>238</v>
      </c>
      <c r="G145" s="1"/>
      <c r="H145" s="1"/>
      <c r="I145" s="1"/>
      <c r="J145" s="4">
        <v>64</v>
      </c>
      <c r="K145" s="4">
        <v>1000</v>
      </c>
      <c r="L145" s="4">
        <f>ROUND((J145-K145),5)</f>
        <v>-936</v>
      </c>
      <c r="M145" s="18">
        <f>ROUND(IF(K145=0, IF(J145=0, 0, 1), J145/K145),5)</f>
        <v>6.4000000000000001E-2</v>
      </c>
    </row>
    <row r="146" spans="1:13" x14ac:dyDescent="0.25">
      <c r="A146" s="1"/>
      <c r="B146" s="1"/>
      <c r="C146" s="1"/>
      <c r="D146" s="1"/>
      <c r="E146" s="1" t="s">
        <v>239</v>
      </c>
      <c r="F146" s="1"/>
      <c r="G146" s="1"/>
      <c r="H146" s="1"/>
      <c r="I146" s="1"/>
      <c r="J146" s="2">
        <f>ROUND(SUM(J142:J145),5)</f>
        <v>2343.52</v>
      </c>
      <c r="K146" s="2">
        <f>ROUND(SUM(K142:K145),5)</f>
        <v>6000</v>
      </c>
      <c r="L146" s="2">
        <f>ROUND((J146-K146),5)</f>
        <v>-3656.48</v>
      </c>
      <c r="M146" s="15">
        <f>ROUND(IF(K146=0, IF(J146=0, 0, 1), J146/K146),5)</f>
        <v>0.39058999999999999</v>
      </c>
    </row>
    <row r="147" spans="1:13" x14ac:dyDescent="0.25">
      <c r="A147" s="1"/>
      <c r="B147" s="1"/>
      <c r="C147" s="1"/>
      <c r="D147" s="1"/>
      <c r="E147" s="1" t="s">
        <v>240</v>
      </c>
      <c r="F147" s="1"/>
      <c r="G147" s="1"/>
      <c r="H147" s="1"/>
      <c r="I147" s="1"/>
      <c r="J147" s="2"/>
      <c r="K147" s="2"/>
      <c r="L147" s="2"/>
      <c r="M147" s="15"/>
    </row>
    <row r="148" spans="1:13" x14ac:dyDescent="0.25">
      <c r="A148" s="1"/>
      <c r="B148" s="1"/>
      <c r="C148" s="1"/>
      <c r="D148" s="1"/>
      <c r="E148" s="1"/>
      <c r="F148" s="1" t="s">
        <v>241</v>
      </c>
      <c r="G148" s="1"/>
      <c r="H148" s="1"/>
      <c r="I148" s="1"/>
      <c r="J148" s="2">
        <v>0</v>
      </c>
      <c r="K148" s="2">
        <v>0</v>
      </c>
      <c r="L148" s="2">
        <f>ROUND((J148-K148),5)</f>
        <v>0</v>
      </c>
      <c r="M148" s="15">
        <f>ROUND(IF(K148=0, IF(J148=0, 0, 1), J148/K148),5)</f>
        <v>0</v>
      </c>
    </row>
    <row r="149" spans="1:13" x14ac:dyDescent="0.25">
      <c r="A149" s="1"/>
      <c r="B149" s="1"/>
      <c r="C149" s="1"/>
      <c r="D149" s="1"/>
      <c r="E149" s="1"/>
      <c r="F149" s="1" t="s">
        <v>242</v>
      </c>
      <c r="G149" s="1"/>
      <c r="H149" s="1"/>
      <c r="I149" s="1"/>
      <c r="J149" s="2">
        <v>198.63</v>
      </c>
      <c r="K149" s="2">
        <v>8000</v>
      </c>
      <c r="L149" s="2">
        <f>ROUND((J149-K149),5)</f>
        <v>-7801.37</v>
      </c>
      <c r="M149" s="15">
        <f>ROUND(IF(K149=0, IF(J149=0, 0, 1), J149/K149),5)</f>
        <v>2.4830000000000001E-2</v>
      </c>
    </row>
    <row r="150" spans="1:13" x14ac:dyDescent="0.25">
      <c r="A150" s="1"/>
      <c r="B150" s="1"/>
      <c r="C150" s="1"/>
      <c r="D150" s="1"/>
      <c r="E150" s="1"/>
      <c r="F150" s="1" t="s">
        <v>243</v>
      </c>
      <c r="G150" s="1"/>
      <c r="H150" s="1"/>
      <c r="I150" s="1"/>
      <c r="J150" s="2">
        <v>6445.73</v>
      </c>
      <c r="K150" s="2">
        <v>11000</v>
      </c>
      <c r="L150" s="2">
        <f>ROUND((J150-K150),5)</f>
        <v>-4554.2700000000004</v>
      </c>
      <c r="M150" s="15">
        <f>ROUND(IF(K150=0, IF(J150=0, 0, 1), J150/K150),5)</f>
        <v>0.58597999999999995</v>
      </c>
    </row>
    <row r="151" spans="1:13" x14ac:dyDescent="0.25">
      <c r="A151" s="1"/>
      <c r="B151" s="1"/>
      <c r="C151" s="1"/>
      <c r="D151" s="1"/>
      <c r="E151" s="1"/>
      <c r="F151" s="1" t="s">
        <v>244</v>
      </c>
      <c r="G151" s="1"/>
      <c r="H151" s="1"/>
      <c r="I151" s="1"/>
      <c r="J151" s="2">
        <v>937.42</v>
      </c>
      <c r="K151" s="2">
        <v>1500</v>
      </c>
      <c r="L151" s="2">
        <f>ROUND((J151-K151),5)</f>
        <v>-562.58000000000004</v>
      </c>
      <c r="M151" s="15">
        <f>ROUND(IF(K151=0, IF(J151=0, 0, 1), J151/K151),5)</f>
        <v>0.62495000000000001</v>
      </c>
    </row>
    <row r="152" spans="1:13" x14ac:dyDescent="0.25">
      <c r="A152" s="1"/>
      <c r="B152" s="1"/>
      <c r="C152" s="1"/>
      <c r="D152" s="1"/>
      <c r="E152" s="1"/>
      <c r="F152" s="1" t="s">
        <v>245</v>
      </c>
      <c r="G152" s="1"/>
      <c r="H152" s="1"/>
      <c r="I152" s="1"/>
      <c r="J152" s="2">
        <v>7279.4</v>
      </c>
      <c r="K152" s="2">
        <v>5000</v>
      </c>
      <c r="L152" s="2">
        <f>ROUND((J152-K152),5)</f>
        <v>2279.4</v>
      </c>
      <c r="M152" s="15">
        <f>ROUND(IF(K152=0, IF(J152=0, 0, 1), J152/K152),5)</f>
        <v>1.4558800000000001</v>
      </c>
    </row>
    <row r="153" spans="1:13" x14ac:dyDescent="0.25">
      <c r="A153" s="1"/>
      <c r="B153" s="1"/>
      <c r="C153" s="1"/>
      <c r="D153" s="1"/>
      <c r="E153" s="1"/>
      <c r="F153" s="1" t="s">
        <v>360</v>
      </c>
      <c r="G153" s="1"/>
      <c r="H153" s="1"/>
      <c r="I153" s="1"/>
      <c r="J153" s="2">
        <v>0</v>
      </c>
      <c r="K153" s="2"/>
      <c r="L153" s="2"/>
      <c r="M153" s="15"/>
    </row>
    <row r="154" spans="1:13" ht="15.75" thickBot="1" x14ac:dyDescent="0.3">
      <c r="A154" s="1"/>
      <c r="B154" s="1"/>
      <c r="C154" s="1"/>
      <c r="D154" s="1"/>
      <c r="E154" s="1"/>
      <c r="F154" s="1" t="s">
        <v>246</v>
      </c>
      <c r="G154" s="1"/>
      <c r="H154" s="1"/>
      <c r="I154" s="1"/>
      <c r="J154" s="4">
        <v>57.5</v>
      </c>
      <c r="K154" s="4"/>
      <c r="L154" s="4"/>
      <c r="M154" s="18"/>
    </row>
    <row r="155" spans="1:13" x14ac:dyDescent="0.25">
      <c r="A155" s="1"/>
      <c r="B155" s="1"/>
      <c r="C155" s="1"/>
      <c r="D155" s="1"/>
      <c r="E155" s="1" t="s">
        <v>247</v>
      </c>
      <c r="F155" s="1"/>
      <c r="G155" s="1"/>
      <c r="H155" s="1"/>
      <c r="I155" s="1"/>
      <c r="J155" s="2">
        <f>ROUND(SUM(J147:J154),5)</f>
        <v>14918.68</v>
      </c>
      <c r="K155" s="2">
        <f>ROUND(SUM(K147:K154),5)</f>
        <v>25500</v>
      </c>
      <c r="L155" s="2">
        <f>ROUND((J155-K155),5)</f>
        <v>-10581.32</v>
      </c>
      <c r="M155" s="15">
        <f>ROUND(IF(K155=0, IF(J155=0, 0, 1), J155/K155),5)</f>
        <v>0.58504999999999996</v>
      </c>
    </row>
    <row r="156" spans="1:13" x14ac:dyDescent="0.25">
      <c r="A156" s="1"/>
      <c r="B156" s="1"/>
      <c r="C156" s="1"/>
      <c r="D156" s="1"/>
      <c r="E156" s="1" t="s">
        <v>248</v>
      </c>
      <c r="F156" s="1"/>
      <c r="G156" s="1"/>
      <c r="H156" s="1"/>
      <c r="I156" s="1"/>
      <c r="J156" s="2"/>
      <c r="K156" s="2"/>
      <c r="L156" s="2"/>
      <c r="M156" s="15"/>
    </row>
    <row r="157" spans="1:13" x14ac:dyDescent="0.25">
      <c r="A157" s="1"/>
      <c r="B157" s="1"/>
      <c r="C157" s="1"/>
      <c r="D157" s="1"/>
      <c r="E157" s="1"/>
      <c r="F157" s="1" t="s">
        <v>249</v>
      </c>
      <c r="G157" s="1"/>
      <c r="H157" s="1"/>
      <c r="I157" s="1"/>
      <c r="J157" s="2">
        <v>0</v>
      </c>
      <c r="K157" s="2">
        <v>0</v>
      </c>
      <c r="L157" s="2">
        <f>ROUND((J157-K157),5)</f>
        <v>0</v>
      </c>
      <c r="M157" s="15">
        <f>ROUND(IF(K157=0, IF(J157=0, 0, 1), J157/K157),5)</f>
        <v>0</v>
      </c>
    </row>
    <row r="158" spans="1:13" x14ac:dyDescent="0.25">
      <c r="A158" s="1"/>
      <c r="B158" s="1"/>
      <c r="C158" s="1"/>
      <c r="D158" s="1"/>
      <c r="E158" s="1"/>
      <c r="F158" s="1" t="s">
        <v>250</v>
      </c>
      <c r="G158" s="1"/>
      <c r="H158" s="1"/>
      <c r="I158" s="1"/>
      <c r="J158" s="2">
        <v>0</v>
      </c>
      <c r="K158" s="2">
        <v>1000</v>
      </c>
      <c r="L158" s="2">
        <f>ROUND((J158-K158),5)</f>
        <v>-1000</v>
      </c>
      <c r="M158" s="15">
        <f>ROUND(IF(K158=0, IF(J158=0, 0, 1), J158/K158),5)</f>
        <v>0</v>
      </c>
    </row>
    <row r="159" spans="1:13" x14ac:dyDescent="0.25">
      <c r="A159" s="1"/>
      <c r="B159" s="1"/>
      <c r="C159" s="1"/>
      <c r="D159" s="1"/>
      <c r="E159" s="1"/>
      <c r="F159" s="1" t="s">
        <v>361</v>
      </c>
      <c r="G159" s="1"/>
      <c r="H159" s="1"/>
      <c r="I159" s="1"/>
      <c r="J159" s="2">
        <v>181.66</v>
      </c>
      <c r="K159" s="2"/>
      <c r="L159" s="2"/>
      <c r="M159" s="15"/>
    </row>
    <row r="160" spans="1:13" x14ac:dyDescent="0.25">
      <c r="A160" s="1"/>
      <c r="B160" s="1"/>
      <c r="C160" s="1"/>
      <c r="D160" s="1"/>
      <c r="E160" s="1"/>
      <c r="F160" s="1" t="s">
        <v>251</v>
      </c>
      <c r="G160" s="1"/>
      <c r="H160" s="1"/>
      <c r="I160" s="1"/>
      <c r="J160" s="2">
        <v>4138.63</v>
      </c>
      <c r="K160" s="2">
        <v>9400</v>
      </c>
      <c r="L160" s="2">
        <f>ROUND((J160-K160),5)</f>
        <v>-5261.37</v>
      </c>
      <c r="M160" s="15">
        <f>ROUND(IF(K160=0, IF(J160=0, 0, 1), J160/K160),5)</f>
        <v>0.44028</v>
      </c>
    </row>
    <row r="161" spans="1:13" x14ac:dyDescent="0.25">
      <c r="A161" s="1"/>
      <c r="B161" s="1"/>
      <c r="C161" s="1"/>
      <c r="D161" s="1"/>
      <c r="E161" s="1"/>
      <c r="F161" s="1" t="s">
        <v>252</v>
      </c>
      <c r="G161" s="1"/>
      <c r="H161" s="1"/>
      <c r="I161" s="1"/>
      <c r="J161" s="2"/>
      <c r="K161" s="2"/>
      <c r="L161" s="2"/>
      <c r="M161" s="15"/>
    </row>
    <row r="162" spans="1:13" x14ac:dyDescent="0.25">
      <c r="A162" s="1"/>
      <c r="B162" s="1"/>
      <c r="C162" s="1"/>
      <c r="D162" s="1"/>
      <c r="E162" s="1"/>
      <c r="F162" s="1"/>
      <c r="G162" s="1" t="s">
        <v>253</v>
      </c>
      <c r="H162" s="1"/>
      <c r="I162" s="1"/>
      <c r="J162" s="2">
        <v>145</v>
      </c>
      <c r="K162" s="2">
        <v>6000</v>
      </c>
      <c r="L162" s="2">
        <f>ROUND((J162-K162),5)</f>
        <v>-5855</v>
      </c>
      <c r="M162" s="15">
        <f>ROUND(IF(K162=0, IF(J162=0, 0, 1), J162/K162),5)</f>
        <v>2.4170000000000001E-2</v>
      </c>
    </row>
    <row r="163" spans="1:13" x14ac:dyDescent="0.25">
      <c r="A163" s="1"/>
      <c r="B163" s="1"/>
      <c r="C163" s="1"/>
      <c r="D163" s="1"/>
      <c r="E163" s="1"/>
      <c r="F163" s="1"/>
      <c r="G163" s="1" t="s">
        <v>254</v>
      </c>
      <c r="H163" s="1"/>
      <c r="I163" s="1"/>
      <c r="J163" s="2">
        <v>0</v>
      </c>
      <c r="K163" s="2">
        <v>12450</v>
      </c>
      <c r="L163" s="2">
        <f>ROUND((J163-K163),5)</f>
        <v>-12450</v>
      </c>
      <c r="M163" s="15">
        <f>ROUND(IF(K163=0, IF(J163=0, 0, 1), J163/K163),5)</f>
        <v>0</v>
      </c>
    </row>
    <row r="164" spans="1:13" x14ac:dyDescent="0.25">
      <c r="A164" s="1"/>
      <c r="B164" s="1"/>
      <c r="C164" s="1"/>
      <c r="D164" s="1"/>
      <c r="E164" s="1"/>
      <c r="F164" s="1"/>
      <c r="G164" s="1" t="s">
        <v>255</v>
      </c>
      <c r="H164" s="1"/>
      <c r="I164" s="1"/>
      <c r="J164" s="2">
        <v>3496.76</v>
      </c>
      <c r="K164" s="2">
        <v>7000</v>
      </c>
      <c r="L164" s="2">
        <f>ROUND((J164-K164),5)</f>
        <v>-3503.24</v>
      </c>
      <c r="M164" s="15">
        <f>ROUND(IF(K164=0, IF(J164=0, 0, 1), J164/K164),5)</f>
        <v>0.49953999999999998</v>
      </c>
    </row>
    <row r="165" spans="1:13" x14ac:dyDescent="0.25">
      <c r="A165" s="1"/>
      <c r="B165" s="1"/>
      <c r="C165" s="1"/>
      <c r="D165" s="1"/>
      <c r="E165" s="1"/>
      <c r="F165" s="1"/>
      <c r="G165" s="1" t="s">
        <v>256</v>
      </c>
      <c r="H165" s="1"/>
      <c r="I165" s="1"/>
      <c r="J165" s="2">
        <v>226.95</v>
      </c>
      <c r="K165" s="2">
        <v>9200</v>
      </c>
      <c r="L165" s="2">
        <f>ROUND((J165-K165),5)</f>
        <v>-8973.0499999999993</v>
      </c>
      <c r="M165" s="15">
        <f>ROUND(IF(K165=0, IF(J165=0, 0, 1), J165/K165),5)</f>
        <v>2.4670000000000001E-2</v>
      </c>
    </row>
    <row r="166" spans="1:13" x14ac:dyDescent="0.25">
      <c r="A166" s="1"/>
      <c r="B166" s="1"/>
      <c r="C166" s="1"/>
      <c r="D166" s="1"/>
      <c r="E166" s="1"/>
      <c r="F166" s="1"/>
      <c r="G166" s="1" t="s">
        <v>257</v>
      </c>
      <c r="H166" s="1"/>
      <c r="I166" s="1"/>
      <c r="J166" s="2">
        <v>0</v>
      </c>
      <c r="K166" s="2">
        <v>1500</v>
      </c>
      <c r="L166" s="2">
        <f>ROUND((J166-K166),5)</f>
        <v>-1500</v>
      </c>
      <c r="M166" s="15">
        <f>ROUND(IF(K166=0, IF(J166=0, 0, 1), J166/K166),5)</f>
        <v>0</v>
      </c>
    </row>
    <row r="167" spans="1:13" x14ac:dyDescent="0.25">
      <c r="A167" s="1"/>
      <c r="B167" s="1"/>
      <c r="C167" s="1"/>
      <c r="D167" s="1"/>
      <c r="E167" s="1"/>
      <c r="F167" s="1"/>
      <c r="G167" s="1" t="s">
        <v>258</v>
      </c>
      <c r="H167" s="1"/>
      <c r="I167" s="1"/>
      <c r="J167" s="2">
        <v>0</v>
      </c>
      <c r="K167" s="2">
        <v>2000</v>
      </c>
      <c r="L167" s="2">
        <f>ROUND((J167-K167),5)</f>
        <v>-2000</v>
      </c>
      <c r="M167" s="15">
        <f>ROUND(IF(K167=0, IF(J167=0, 0, 1), J167/K167),5)</f>
        <v>0</v>
      </c>
    </row>
    <row r="168" spans="1:13" x14ac:dyDescent="0.25">
      <c r="A168" s="1"/>
      <c r="B168" s="1"/>
      <c r="C168" s="1"/>
      <c r="D168" s="1"/>
      <c r="E168" s="1"/>
      <c r="F168" s="1"/>
      <c r="G168" s="1" t="s">
        <v>259</v>
      </c>
      <c r="H168" s="1"/>
      <c r="I168" s="1"/>
      <c r="J168" s="2">
        <v>1144.0999999999999</v>
      </c>
      <c r="K168" s="2">
        <v>3600</v>
      </c>
      <c r="L168" s="2">
        <f>ROUND((J168-K168),5)</f>
        <v>-2455.9</v>
      </c>
      <c r="M168" s="15">
        <f>ROUND(IF(K168=0, IF(J168=0, 0, 1), J168/K168),5)</f>
        <v>0.31780999999999998</v>
      </c>
    </row>
    <row r="169" spans="1:13" x14ac:dyDescent="0.25">
      <c r="A169" s="1"/>
      <c r="B169" s="1"/>
      <c r="C169" s="1"/>
      <c r="D169" s="1"/>
      <c r="E169" s="1"/>
      <c r="F169" s="1"/>
      <c r="G169" s="1" t="s">
        <v>260</v>
      </c>
      <c r="H169" s="1"/>
      <c r="I169" s="1"/>
      <c r="J169" s="2">
        <v>1291.74</v>
      </c>
      <c r="K169" s="2">
        <v>3000</v>
      </c>
      <c r="L169" s="2">
        <f>ROUND((J169-K169),5)</f>
        <v>-1708.26</v>
      </c>
      <c r="M169" s="15">
        <f>ROUND(IF(K169=0, IF(J169=0, 0, 1), J169/K169),5)</f>
        <v>0.43058000000000002</v>
      </c>
    </row>
    <row r="170" spans="1:13" x14ac:dyDescent="0.25">
      <c r="A170" s="1"/>
      <c r="B170" s="1"/>
      <c r="C170" s="1"/>
      <c r="D170" s="1"/>
      <c r="E170" s="1"/>
      <c r="F170" s="1"/>
      <c r="G170" s="1" t="s">
        <v>261</v>
      </c>
      <c r="H170" s="1"/>
      <c r="I170" s="1"/>
      <c r="J170" s="2">
        <v>0</v>
      </c>
      <c r="K170" s="2">
        <v>0</v>
      </c>
      <c r="L170" s="2">
        <f>ROUND((J170-K170),5)</f>
        <v>0</v>
      </c>
      <c r="M170" s="15">
        <f>ROUND(IF(K170=0, IF(J170=0, 0, 1), J170/K170),5)</f>
        <v>0</v>
      </c>
    </row>
    <row r="171" spans="1:13" x14ac:dyDescent="0.25">
      <c r="A171" s="1"/>
      <c r="B171" s="1"/>
      <c r="C171" s="1"/>
      <c r="D171" s="1"/>
      <c r="E171" s="1"/>
      <c r="F171" s="1"/>
      <c r="G171" s="1" t="s">
        <v>262</v>
      </c>
      <c r="H171" s="1"/>
      <c r="I171" s="1"/>
      <c r="J171" s="2">
        <v>2568.96</v>
      </c>
      <c r="K171" s="2">
        <v>1000</v>
      </c>
      <c r="L171" s="2">
        <f>ROUND((J171-K171),5)</f>
        <v>1568.96</v>
      </c>
      <c r="M171" s="15">
        <f>ROUND(IF(K171=0, IF(J171=0, 0, 1), J171/K171),5)</f>
        <v>2.5689600000000001</v>
      </c>
    </row>
    <row r="172" spans="1:13" ht="15.75" thickBot="1" x14ac:dyDescent="0.3">
      <c r="A172" s="1"/>
      <c r="B172" s="1"/>
      <c r="C172" s="1"/>
      <c r="D172" s="1"/>
      <c r="E172" s="1"/>
      <c r="F172" s="1"/>
      <c r="G172" s="1" t="s">
        <v>263</v>
      </c>
      <c r="H172" s="1"/>
      <c r="I172" s="1"/>
      <c r="J172" s="4">
        <v>0</v>
      </c>
      <c r="K172" s="4">
        <v>0</v>
      </c>
      <c r="L172" s="4">
        <f>ROUND((J172-K172),5)</f>
        <v>0</v>
      </c>
      <c r="M172" s="18">
        <f>ROUND(IF(K172=0, IF(J172=0, 0, 1), J172/K172),5)</f>
        <v>0</v>
      </c>
    </row>
    <row r="173" spans="1:13" x14ac:dyDescent="0.25">
      <c r="A173" s="1"/>
      <c r="B173" s="1"/>
      <c r="C173" s="1"/>
      <c r="D173" s="1"/>
      <c r="E173" s="1"/>
      <c r="F173" s="1" t="s">
        <v>264</v>
      </c>
      <c r="G173" s="1"/>
      <c r="H173" s="1"/>
      <c r="I173" s="1"/>
      <c r="J173" s="2">
        <f>ROUND(SUM(J161:J172),5)</f>
        <v>8873.51</v>
      </c>
      <c r="K173" s="2">
        <f>ROUND(SUM(K161:K172),5)</f>
        <v>45750</v>
      </c>
      <c r="L173" s="2">
        <f>ROUND((J173-K173),5)</f>
        <v>-36876.49</v>
      </c>
      <c r="M173" s="15">
        <f>ROUND(IF(K173=0, IF(J173=0, 0, 1), J173/K173),5)</f>
        <v>0.19395999999999999</v>
      </c>
    </row>
    <row r="174" spans="1:13" x14ac:dyDescent="0.25">
      <c r="A174" s="1"/>
      <c r="B174" s="1"/>
      <c r="C174" s="1"/>
      <c r="D174" s="1"/>
      <c r="E174" s="1"/>
      <c r="F174" s="1" t="s">
        <v>265</v>
      </c>
      <c r="G174" s="1"/>
      <c r="H174" s="1"/>
      <c r="I174" s="1"/>
      <c r="J174" s="2"/>
      <c r="K174" s="2"/>
      <c r="L174" s="2"/>
      <c r="M174" s="15"/>
    </row>
    <row r="175" spans="1:13" x14ac:dyDescent="0.25">
      <c r="A175" s="1"/>
      <c r="B175" s="1"/>
      <c r="C175" s="1"/>
      <c r="D175" s="1"/>
      <c r="E175" s="1"/>
      <c r="F175" s="1"/>
      <c r="G175" s="1" t="s">
        <v>266</v>
      </c>
      <c r="H175" s="1"/>
      <c r="I175" s="1"/>
      <c r="J175" s="2">
        <v>844.03</v>
      </c>
      <c r="K175" s="2">
        <v>0</v>
      </c>
      <c r="L175" s="2">
        <f>ROUND((J175-K175),5)</f>
        <v>844.03</v>
      </c>
      <c r="M175" s="15">
        <f>ROUND(IF(K175=0, IF(J175=0, 0, 1), J175/K175),5)</f>
        <v>1</v>
      </c>
    </row>
    <row r="176" spans="1:13" x14ac:dyDescent="0.25">
      <c r="A176" s="1"/>
      <c r="B176" s="1"/>
      <c r="C176" s="1"/>
      <c r="D176" s="1"/>
      <c r="E176" s="1"/>
      <c r="F176" s="1"/>
      <c r="G176" s="1" t="s">
        <v>267</v>
      </c>
      <c r="H176" s="1"/>
      <c r="I176" s="1"/>
      <c r="J176" s="2">
        <v>0</v>
      </c>
      <c r="K176" s="2">
        <v>0</v>
      </c>
      <c r="L176" s="2">
        <f>ROUND((J176-K176),5)</f>
        <v>0</v>
      </c>
      <c r="M176" s="15">
        <f>ROUND(IF(K176=0, IF(J176=0, 0, 1), J176/K176),5)</f>
        <v>0</v>
      </c>
    </row>
    <row r="177" spans="1:13" x14ac:dyDescent="0.25">
      <c r="A177" s="1"/>
      <c r="B177" s="1"/>
      <c r="C177" s="1"/>
      <c r="D177" s="1"/>
      <c r="E177" s="1"/>
      <c r="F177" s="1"/>
      <c r="G177" s="1" t="s">
        <v>268</v>
      </c>
      <c r="H177" s="1"/>
      <c r="I177" s="1"/>
      <c r="J177" s="2">
        <v>19.989999999999998</v>
      </c>
      <c r="K177" s="2">
        <v>0</v>
      </c>
      <c r="L177" s="2">
        <f>ROUND((J177-K177),5)</f>
        <v>19.989999999999998</v>
      </c>
      <c r="M177" s="15">
        <f>ROUND(IF(K177=0, IF(J177=0, 0, 1), J177/K177),5)</f>
        <v>1</v>
      </c>
    </row>
    <row r="178" spans="1:13" x14ac:dyDescent="0.25">
      <c r="A178" s="1"/>
      <c r="B178" s="1"/>
      <c r="C178" s="1"/>
      <c r="D178" s="1"/>
      <c r="E178" s="1"/>
      <c r="F178" s="1"/>
      <c r="G178" s="1" t="s">
        <v>269</v>
      </c>
      <c r="H178" s="1"/>
      <c r="I178" s="1"/>
      <c r="J178" s="2">
        <v>0</v>
      </c>
      <c r="K178" s="2">
        <v>0</v>
      </c>
      <c r="L178" s="2">
        <f>ROUND((J178-K178),5)</f>
        <v>0</v>
      </c>
      <c r="M178" s="15">
        <f>ROUND(IF(K178=0, IF(J178=0, 0, 1), J178/K178),5)</f>
        <v>0</v>
      </c>
    </row>
    <row r="179" spans="1:13" x14ac:dyDescent="0.25">
      <c r="A179" s="1"/>
      <c r="B179" s="1"/>
      <c r="C179" s="1"/>
      <c r="D179" s="1"/>
      <c r="E179" s="1"/>
      <c r="F179" s="1"/>
      <c r="G179" s="1" t="s">
        <v>270</v>
      </c>
      <c r="H179" s="1"/>
      <c r="I179" s="1"/>
      <c r="J179" s="2">
        <v>0</v>
      </c>
      <c r="K179" s="2">
        <v>0</v>
      </c>
      <c r="L179" s="2">
        <f>ROUND((J179-K179),5)</f>
        <v>0</v>
      </c>
      <c r="M179" s="15">
        <f>ROUND(IF(K179=0, IF(J179=0, 0, 1), J179/K179),5)</f>
        <v>0</v>
      </c>
    </row>
    <row r="180" spans="1:13" x14ac:dyDescent="0.25">
      <c r="A180" s="1"/>
      <c r="B180" s="1"/>
      <c r="C180" s="1"/>
      <c r="D180" s="1"/>
      <c r="E180" s="1"/>
      <c r="F180" s="1"/>
      <c r="G180" s="1" t="s">
        <v>271</v>
      </c>
      <c r="H180" s="1"/>
      <c r="I180" s="1"/>
      <c r="J180" s="2">
        <v>9.99</v>
      </c>
      <c r="K180" s="2">
        <v>0</v>
      </c>
      <c r="L180" s="2">
        <f>ROUND((J180-K180),5)</f>
        <v>9.99</v>
      </c>
      <c r="M180" s="15">
        <f>ROUND(IF(K180=0, IF(J180=0, 0, 1), J180/K180),5)</f>
        <v>1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272</v>
      </c>
      <c r="H181" s="1"/>
      <c r="I181" s="1"/>
      <c r="J181" s="2">
        <v>1115.95</v>
      </c>
      <c r="K181" s="2">
        <v>0</v>
      </c>
      <c r="L181" s="2">
        <f>ROUND((J181-K181),5)</f>
        <v>1115.95</v>
      </c>
      <c r="M181" s="15">
        <f>ROUND(IF(K181=0, IF(J181=0, 0, 1), J181/K181),5)</f>
        <v>1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273</v>
      </c>
      <c r="H182" s="1"/>
      <c r="I182" s="1"/>
      <c r="J182" s="2">
        <v>153.51</v>
      </c>
      <c r="K182" s="2">
        <v>0</v>
      </c>
      <c r="L182" s="2">
        <f>ROUND((J182-K182),5)</f>
        <v>153.51</v>
      </c>
      <c r="M182" s="15">
        <f>ROUND(IF(K182=0, IF(J182=0, 0, 1), J182/K182),5)</f>
        <v>1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274</v>
      </c>
      <c r="H183" s="1"/>
      <c r="I183" s="1"/>
      <c r="J183" s="2">
        <v>4389.8900000000003</v>
      </c>
      <c r="K183" s="2">
        <v>0</v>
      </c>
      <c r="L183" s="2">
        <f>ROUND((J183-K183),5)</f>
        <v>4389.8900000000003</v>
      </c>
      <c r="M183" s="15">
        <f>ROUND(IF(K183=0, IF(J183=0, 0, 1), J183/K183),5)</f>
        <v>1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275</v>
      </c>
      <c r="H184" s="1"/>
      <c r="I184" s="1"/>
      <c r="J184" s="2">
        <v>748.29</v>
      </c>
      <c r="K184" s="2">
        <v>0</v>
      </c>
      <c r="L184" s="2">
        <f>ROUND((J184-K184),5)</f>
        <v>748.29</v>
      </c>
      <c r="M184" s="15">
        <f>ROUND(IF(K184=0, IF(J184=0, 0, 1), J184/K184),5)</f>
        <v>1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276</v>
      </c>
      <c r="H185" s="1"/>
      <c r="I185" s="1"/>
      <c r="J185" s="2">
        <v>438</v>
      </c>
      <c r="K185" s="2">
        <v>0</v>
      </c>
      <c r="L185" s="2">
        <f>ROUND((J185-K185),5)</f>
        <v>438</v>
      </c>
      <c r="M185" s="15">
        <f>ROUND(IF(K185=0, IF(J185=0, 0, 1), J185/K185),5)</f>
        <v>1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277</v>
      </c>
      <c r="H186" s="1"/>
      <c r="I186" s="1"/>
      <c r="J186" s="2">
        <v>1421.5</v>
      </c>
      <c r="K186" s="2">
        <v>0</v>
      </c>
      <c r="L186" s="2">
        <f>ROUND((J186-K186),5)</f>
        <v>1421.5</v>
      </c>
      <c r="M186" s="15">
        <f>ROUND(IF(K186=0, IF(J186=0, 0, 1), J186/K186),5)</f>
        <v>1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278</v>
      </c>
      <c r="H187" s="1"/>
      <c r="I187" s="1"/>
      <c r="J187" s="2">
        <v>264.33999999999997</v>
      </c>
      <c r="K187" s="2">
        <v>0</v>
      </c>
      <c r="L187" s="2">
        <f>ROUND((J187-K187),5)</f>
        <v>264.33999999999997</v>
      </c>
      <c r="M187" s="15">
        <f>ROUND(IF(K187=0, IF(J187=0, 0, 1), J187/K187),5)</f>
        <v>1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279</v>
      </c>
      <c r="H188" s="1"/>
      <c r="I188" s="1"/>
      <c r="J188" s="2">
        <v>0</v>
      </c>
      <c r="K188" s="2">
        <v>0</v>
      </c>
      <c r="L188" s="2">
        <f>ROUND((J188-K188),5)</f>
        <v>0</v>
      </c>
      <c r="M188" s="15">
        <f>ROUND(IF(K188=0, IF(J188=0, 0, 1), J188/K188),5)</f>
        <v>0</v>
      </c>
    </row>
    <row r="189" spans="1:13" x14ac:dyDescent="0.25">
      <c r="A189" s="1"/>
      <c r="B189" s="1"/>
      <c r="C189" s="1"/>
      <c r="D189" s="1"/>
      <c r="E189" s="1"/>
      <c r="F189" s="1"/>
      <c r="G189" s="1" t="s">
        <v>280</v>
      </c>
      <c r="H189" s="1"/>
      <c r="I189" s="1"/>
      <c r="J189" s="2">
        <v>0</v>
      </c>
      <c r="K189" s="2">
        <v>0</v>
      </c>
      <c r="L189" s="2">
        <f>ROUND((J189-K189),5)</f>
        <v>0</v>
      </c>
      <c r="M189" s="15">
        <f>ROUND(IF(K189=0, IF(J189=0, 0, 1), J189/K189),5)</f>
        <v>0</v>
      </c>
    </row>
    <row r="190" spans="1:13" x14ac:dyDescent="0.25">
      <c r="A190" s="1"/>
      <c r="B190" s="1"/>
      <c r="C190" s="1"/>
      <c r="D190" s="1"/>
      <c r="E190" s="1"/>
      <c r="F190" s="1"/>
      <c r="G190" s="1" t="s">
        <v>281</v>
      </c>
      <c r="H190" s="1"/>
      <c r="I190" s="1"/>
      <c r="J190" s="2">
        <v>186.37</v>
      </c>
      <c r="K190" s="2">
        <v>0</v>
      </c>
      <c r="L190" s="2">
        <f>ROUND((J190-K190),5)</f>
        <v>186.37</v>
      </c>
      <c r="M190" s="15">
        <f>ROUND(IF(K190=0, IF(J190=0, 0, 1), J190/K190),5)</f>
        <v>1</v>
      </c>
    </row>
    <row r="191" spans="1:13" x14ac:dyDescent="0.25">
      <c r="A191" s="1"/>
      <c r="B191" s="1"/>
      <c r="C191" s="1"/>
      <c r="D191" s="1"/>
      <c r="E191" s="1"/>
      <c r="F191" s="1"/>
      <c r="G191" s="1" t="s">
        <v>282</v>
      </c>
      <c r="H191" s="1"/>
      <c r="I191" s="1"/>
      <c r="J191" s="2">
        <v>700.27</v>
      </c>
      <c r="K191" s="2">
        <v>0</v>
      </c>
      <c r="L191" s="2">
        <f>ROUND((J191-K191),5)</f>
        <v>700.27</v>
      </c>
      <c r="M191" s="15">
        <f>ROUND(IF(K191=0, IF(J191=0, 0, 1), J191/K191),5)</f>
        <v>1</v>
      </c>
    </row>
    <row r="192" spans="1:13" x14ac:dyDescent="0.25">
      <c r="A192" s="1"/>
      <c r="B192" s="1"/>
      <c r="C192" s="1"/>
      <c r="D192" s="1"/>
      <c r="E192" s="1"/>
      <c r="F192" s="1"/>
      <c r="G192" s="1" t="s">
        <v>283</v>
      </c>
      <c r="H192" s="1"/>
      <c r="I192" s="1"/>
      <c r="J192" s="2">
        <v>83.79</v>
      </c>
      <c r="K192" s="2">
        <v>0</v>
      </c>
      <c r="L192" s="2">
        <f>ROUND((J192-K192),5)</f>
        <v>83.79</v>
      </c>
      <c r="M192" s="15">
        <f>ROUND(IF(K192=0, IF(J192=0, 0, 1), J192/K192),5)</f>
        <v>1</v>
      </c>
    </row>
    <row r="193" spans="1:13" x14ac:dyDescent="0.25">
      <c r="A193" s="1"/>
      <c r="B193" s="1"/>
      <c r="C193" s="1"/>
      <c r="D193" s="1"/>
      <c r="E193" s="1"/>
      <c r="F193" s="1"/>
      <c r="G193" s="1" t="s">
        <v>284</v>
      </c>
      <c r="H193" s="1"/>
      <c r="I193" s="1"/>
      <c r="J193" s="2">
        <v>14346.7</v>
      </c>
      <c r="K193" s="2">
        <v>0</v>
      </c>
      <c r="L193" s="2">
        <f>ROUND((J193-K193),5)</f>
        <v>14346.7</v>
      </c>
      <c r="M193" s="15">
        <f>ROUND(IF(K193=0, IF(J193=0, 0, 1), J193/K193),5)</f>
        <v>1</v>
      </c>
    </row>
    <row r="194" spans="1:13" x14ac:dyDescent="0.25">
      <c r="A194" s="1"/>
      <c r="B194" s="1"/>
      <c r="C194" s="1"/>
      <c r="D194" s="1"/>
      <c r="E194" s="1"/>
      <c r="F194" s="1"/>
      <c r="G194" s="1" t="s">
        <v>285</v>
      </c>
      <c r="H194" s="1"/>
      <c r="I194" s="1"/>
      <c r="J194" s="2">
        <v>68.16</v>
      </c>
      <c r="K194" s="2">
        <v>0</v>
      </c>
      <c r="L194" s="2">
        <f>ROUND((J194-K194),5)</f>
        <v>68.16</v>
      </c>
      <c r="M194" s="15">
        <f>ROUND(IF(K194=0, IF(J194=0, 0, 1), J194/K194),5)</f>
        <v>1</v>
      </c>
    </row>
    <row r="195" spans="1:13" ht="15.75" thickBot="1" x14ac:dyDescent="0.3">
      <c r="A195" s="1"/>
      <c r="B195" s="1"/>
      <c r="C195" s="1"/>
      <c r="D195" s="1"/>
      <c r="E195" s="1"/>
      <c r="F195" s="1"/>
      <c r="G195" s="1" t="s">
        <v>286</v>
      </c>
      <c r="H195" s="1"/>
      <c r="I195" s="1"/>
      <c r="J195" s="23">
        <v>919.32</v>
      </c>
      <c r="K195" s="23">
        <v>25000</v>
      </c>
      <c r="L195" s="23">
        <f>ROUND((J195-K195),5)</f>
        <v>-24080.68</v>
      </c>
      <c r="M195" s="24">
        <f>ROUND(IF(K195=0, IF(J195=0, 0, 1), J195/K195),5)</f>
        <v>3.6769999999999997E-2</v>
      </c>
    </row>
    <row r="196" spans="1:13" ht="15.75" thickBot="1" x14ac:dyDescent="0.3">
      <c r="A196" s="1"/>
      <c r="B196" s="1"/>
      <c r="C196" s="1"/>
      <c r="D196" s="1"/>
      <c r="E196" s="1"/>
      <c r="F196" s="1" t="s">
        <v>287</v>
      </c>
      <c r="G196" s="1"/>
      <c r="H196" s="1"/>
      <c r="I196" s="1"/>
      <c r="J196" s="3">
        <f>ROUND(SUM(J174:J195),5)</f>
        <v>25710.1</v>
      </c>
      <c r="K196" s="3">
        <f>ROUND(SUM(K174:K195),5)</f>
        <v>25000</v>
      </c>
      <c r="L196" s="3">
        <f>ROUND((J196-K196),5)</f>
        <v>710.1</v>
      </c>
      <c r="M196" s="17">
        <f>ROUND(IF(K196=0, IF(J196=0, 0, 1), J196/K196),5)</f>
        <v>1.0284</v>
      </c>
    </row>
    <row r="197" spans="1:13" x14ac:dyDescent="0.25">
      <c r="A197" s="1"/>
      <c r="B197" s="1"/>
      <c r="C197" s="1"/>
      <c r="D197" s="1"/>
      <c r="E197" s="1" t="s">
        <v>288</v>
      </c>
      <c r="F197" s="1"/>
      <c r="G197" s="1"/>
      <c r="H197" s="1"/>
      <c r="I197" s="1"/>
      <c r="J197" s="2">
        <f>ROUND(SUM(J156:J160)+J173+J196,5)</f>
        <v>38903.9</v>
      </c>
      <c r="K197" s="2">
        <f>ROUND(SUM(K156:K160)+K173+K196,5)</f>
        <v>81150</v>
      </c>
      <c r="L197" s="2">
        <f>ROUND((J197-K197),5)</f>
        <v>-42246.1</v>
      </c>
      <c r="M197" s="15">
        <f>ROUND(IF(K197=0, IF(J197=0, 0, 1), J197/K197),5)</f>
        <v>0.47941</v>
      </c>
    </row>
    <row r="198" spans="1:13" x14ac:dyDescent="0.25">
      <c r="A198" s="1"/>
      <c r="B198" s="1"/>
      <c r="C198" s="1"/>
      <c r="D198" s="1"/>
      <c r="E198" s="1" t="s">
        <v>289</v>
      </c>
      <c r="F198" s="1"/>
      <c r="G198" s="1"/>
      <c r="H198" s="1"/>
      <c r="I198" s="1"/>
      <c r="J198" s="2"/>
      <c r="K198" s="2"/>
      <c r="L198" s="2"/>
      <c r="M198" s="15"/>
    </row>
    <row r="199" spans="1:13" x14ac:dyDescent="0.25">
      <c r="A199" s="1"/>
      <c r="B199" s="1"/>
      <c r="C199" s="1"/>
      <c r="D199" s="1"/>
      <c r="E199" s="1"/>
      <c r="F199" s="1" t="s">
        <v>290</v>
      </c>
      <c r="G199" s="1"/>
      <c r="H199" s="1"/>
      <c r="I199" s="1"/>
      <c r="J199" s="2">
        <v>3657.76</v>
      </c>
      <c r="K199" s="2">
        <v>1950</v>
      </c>
      <c r="L199" s="2">
        <f>ROUND((J199-K199),5)</f>
        <v>1707.76</v>
      </c>
      <c r="M199" s="15">
        <f>ROUND(IF(K199=0, IF(J199=0, 0, 1), J199/K199),5)</f>
        <v>1.8757699999999999</v>
      </c>
    </row>
    <row r="200" spans="1:13" x14ac:dyDescent="0.25">
      <c r="A200" s="1"/>
      <c r="B200" s="1"/>
      <c r="C200" s="1"/>
      <c r="D200" s="1"/>
      <c r="E200" s="1"/>
      <c r="F200" s="1" t="s">
        <v>291</v>
      </c>
      <c r="G200" s="1"/>
      <c r="H200" s="1"/>
      <c r="I200" s="1"/>
      <c r="J200" s="2">
        <v>87.98</v>
      </c>
      <c r="K200" s="2">
        <v>3750</v>
      </c>
      <c r="L200" s="2">
        <f>ROUND((J200-K200),5)</f>
        <v>-3662.02</v>
      </c>
      <c r="M200" s="15">
        <f>ROUND(IF(K200=0, IF(J200=0, 0, 1), J200/K200),5)</f>
        <v>2.3460000000000002E-2</v>
      </c>
    </row>
    <row r="201" spans="1:13" ht="15.75" thickBot="1" x14ac:dyDescent="0.3">
      <c r="A201" s="1"/>
      <c r="B201" s="1"/>
      <c r="C201" s="1"/>
      <c r="D201" s="1"/>
      <c r="E201" s="1"/>
      <c r="F201" s="1" t="s">
        <v>292</v>
      </c>
      <c r="G201" s="1"/>
      <c r="H201" s="1"/>
      <c r="I201" s="1"/>
      <c r="J201" s="4">
        <v>0</v>
      </c>
      <c r="K201" s="4">
        <v>0</v>
      </c>
      <c r="L201" s="4">
        <f>ROUND((J201-K201),5)</f>
        <v>0</v>
      </c>
      <c r="M201" s="18">
        <f>ROUND(IF(K201=0, IF(J201=0, 0, 1), J201/K201),5)</f>
        <v>0</v>
      </c>
    </row>
    <row r="202" spans="1:13" x14ac:dyDescent="0.25">
      <c r="A202" s="1"/>
      <c r="B202" s="1"/>
      <c r="C202" s="1"/>
      <c r="D202" s="1"/>
      <c r="E202" s="1" t="s">
        <v>293</v>
      </c>
      <c r="F202" s="1"/>
      <c r="G202" s="1"/>
      <c r="H202" s="1"/>
      <c r="I202" s="1"/>
      <c r="J202" s="2">
        <f>ROUND(SUM(J198:J201),5)</f>
        <v>3745.74</v>
      </c>
      <c r="K202" s="2">
        <f>ROUND(SUM(K198:K201),5)</f>
        <v>5700</v>
      </c>
      <c r="L202" s="2">
        <f>ROUND((J202-K202),5)</f>
        <v>-1954.26</v>
      </c>
      <c r="M202" s="15">
        <f>ROUND(IF(K202=0, IF(J202=0, 0, 1), J202/K202),5)</f>
        <v>0.65715000000000001</v>
      </c>
    </row>
    <row r="203" spans="1:13" x14ac:dyDescent="0.25">
      <c r="A203" s="1"/>
      <c r="B203" s="1"/>
      <c r="C203" s="1"/>
      <c r="D203" s="1"/>
      <c r="E203" s="1" t="s">
        <v>294</v>
      </c>
      <c r="F203" s="1"/>
      <c r="G203" s="1"/>
      <c r="H203" s="1"/>
      <c r="I203" s="1"/>
      <c r="J203" s="2"/>
      <c r="K203" s="2"/>
      <c r="L203" s="2"/>
      <c r="M203" s="15"/>
    </row>
    <row r="204" spans="1:13" x14ac:dyDescent="0.25">
      <c r="A204" s="1"/>
      <c r="B204" s="1"/>
      <c r="C204" s="1"/>
      <c r="D204" s="1"/>
      <c r="E204" s="1"/>
      <c r="F204" s="1" t="s">
        <v>295</v>
      </c>
      <c r="G204" s="1"/>
      <c r="H204" s="1"/>
      <c r="I204" s="1"/>
      <c r="J204" s="2">
        <v>355</v>
      </c>
      <c r="K204" s="2">
        <v>1500</v>
      </c>
      <c r="L204" s="2">
        <f>ROUND((J204-K204),5)</f>
        <v>-1145</v>
      </c>
      <c r="M204" s="15">
        <f>ROUND(IF(K204=0, IF(J204=0, 0, 1), J204/K204),5)</f>
        <v>0.23666999999999999</v>
      </c>
    </row>
    <row r="205" spans="1:13" x14ac:dyDescent="0.25">
      <c r="A205" s="1"/>
      <c r="B205" s="1"/>
      <c r="C205" s="1"/>
      <c r="D205" s="1"/>
      <c r="E205" s="1"/>
      <c r="F205" s="1" t="s">
        <v>296</v>
      </c>
      <c r="G205" s="1"/>
      <c r="H205" s="1"/>
      <c r="I205" s="1"/>
      <c r="J205" s="2"/>
      <c r="K205" s="2"/>
      <c r="L205" s="2"/>
      <c r="M205" s="15"/>
    </row>
    <row r="206" spans="1:13" x14ac:dyDescent="0.25">
      <c r="A206" s="1"/>
      <c r="B206" s="1"/>
      <c r="C206" s="1"/>
      <c r="D206" s="1"/>
      <c r="E206" s="1"/>
      <c r="F206" s="1"/>
      <c r="G206" s="1" t="s">
        <v>297</v>
      </c>
      <c r="H206" s="1"/>
      <c r="I206" s="1"/>
      <c r="J206" s="2">
        <v>1853.52</v>
      </c>
      <c r="K206" s="2">
        <v>1000</v>
      </c>
      <c r="L206" s="2">
        <f>ROUND((J206-K206),5)</f>
        <v>853.52</v>
      </c>
      <c r="M206" s="15">
        <f>ROUND(IF(K206=0, IF(J206=0, 0, 1), J206/K206),5)</f>
        <v>1.8535200000000001</v>
      </c>
    </row>
    <row r="207" spans="1:13" x14ac:dyDescent="0.25">
      <c r="A207" s="1"/>
      <c r="B207" s="1"/>
      <c r="C207" s="1"/>
      <c r="D207" s="1"/>
      <c r="E207" s="1"/>
      <c r="F207" s="1"/>
      <c r="G207" s="1" t="s">
        <v>298</v>
      </c>
      <c r="H207" s="1"/>
      <c r="I207" s="1"/>
      <c r="J207" s="2">
        <v>0</v>
      </c>
      <c r="K207" s="2">
        <v>5000</v>
      </c>
      <c r="L207" s="2">
        <f>ROUND((J207-K207),5)</f>
        <v>-5000</v>
      </c>
      <c r="M207" s="15">
        <f>ROUND(IF(K207=0, IF(J207=0, 0, 1), J207/K207),5)</f>
        <v>0</v>
      </c>
    </row>
    <row r="208" spans="1:13" x14ac:dyDescent="0.25">
      <c r="A208" s="1"/>
      <c r="B208" s="1"/>
      <c r="C208" s="1"/>
      <c r="D208" s="1"/>
      <c r="E208" s="1"/>
      <c r="F208" s="1"/>
      <c r="G208" s="1" t="s">
        <v>299</v>
      </c>
      <c r="H208" s="1"/>
      <c r="I208" s="1"/>
      <c r="J208" s="2">
        <v>0</v>
      </c>
      <c r="K208" s="2">
        <v>11000</v>
      </c>
      <c r="L208" s="2">
        <f>ROUND((J208-K208),5)</f>
        <v>-11000</v>
      </c>
      <c r="M208" s="15">
        <f>ROUND(IF(K208=0, IF(J208=0, 0, 1), J208/K208),5)</f>
        <v>0</v>
      </c>
    </row>
    <row r="209" spans="1:13" ht="15.75" thickBot="1" x14ac:dyDescent="0.3">
      <c r="A209" s="1"/>
      <c r="B209" s="1"/>
      <c r="C209" s="1"/>
      <c r="D209" s="1"/>
      <c r="E209" s="1"/>
      <c r="F209" s="1"/>
      <c r="G209" s="1" t="s">
        <v>300</v>
      </c>
      <c r="H209" s="1"/>
      <c r="I209" s="1"/>
      <c r="J209" s="4">
        <v>2573.39</v>
      </c>
      <c r="K209" s="4">
        <v>12000</v>
      </c>
      <c r="L209" s="4">
        <f>ROUND((J209-K209),5)</f>
        <v>-9426.61</v>
      </c>
      <c r="M209" s="18">
        <f>ROUND(IF(K209=0, IF(J209=0, 0, 1), J209/K209),5)</f>
        <v>0.21445</v>
      </c>
    </row>
    <row r="210" spans="1:13" x14ac:dyDescent="0.25">
      <c r="A210" s="1"/>
      <c r="B210" s="1"/>
      <c r="C210" s="1"/>
      <c r="D210" s="1"/>
      <c r="E210" s="1"/>
      <c r="F210" s="1" t="s">
        <v>301</v>
      </c>
      <c r="G210" s="1"/>
      <c r="H210" s="1"/>
      <c r="I210" s="1"/>
      <c r="J210" s="2">
        <f>ROUND(SUM(J205:J209),5)</f>
        <v>4426.91</v>
      </c>
      <c r="K210" s="2">
        <f>ROUND(SUM(K205:K209),5)</f>
        <v>29000</v>
      </c>
      <c r="L210" s="2">
        <f>ROUND((J210-K210),5)</f>
        <v>-24573.09</v>
      </c>
      <c r="M210" s="15">
        <f>ROUND(IF(K210=0, IF(J210=0, 0, 1), J210/K210),5)</f>
        <v>0.15265000000000001</v>
      </c>
    </row>
    <row r="211" spans="1:13" x14ac:dyDescent="0.25">
      <c r="A211" s="1"/>
      <c r="B211" s="1"/>
      <c r="C211" s="1"/>
      <c r="D211" s="1"/>
      <c r="E211" s="1"/>
      <c r="F211" s="1" t="s">
        <v>302</v>
      </c>
      <c r="G211" s="1"/>
      <c r="H211" s="1"/>
      <c r="I211" s="1"/>
      <c r="J211" s="2">
        <v>0</v>
      </c>
      <c r="K211" s="2">
        <v>12920</v>
      </c>
      <c r="L211" s="2">
        <f>ROUND((J211-K211),5)</f>
        <v>-12920</v>
      </c>
      <c r="M211" s="15">
        <f>ROUND(IF(K211=0, IF(J211=0, 0, 1), J211/K211),5)</f>
        <v>0</v>
      </c>
    </row>
    <row r="212" spans="1:13" x14ac:dyDescent="0.25">
      <c r="A212" s="1"/>
      <c r="B212" s="1"/>
      <c r="C212" s="1"/>
      <c r="D212" s="1"/>
      <c r="E212" s="1"/>
      <c r="F212" s="1" t="s">
        <v>362</v>
      </c>
      <c r="G212" s="1"/>
      <c r="H212" s="1"/>
      <c r="I212" s="1"/>
      <c r="J212" s="2">
        <v>2500</v>
      </c>
      <c r="K212" s="2"/>
      <c r="L212" s="2"/>
      <c r="M212" s="15"/>
    </row>
    <row r="213" spans="1:13" x14ac:dyDescent="0.25">
      <c r="A213" s="1"/>
      <c r="B213" s="1"/>
      <c r="C213" s="1"/>
      <c r="D213" s="1"/>
      <c r="E213" s="1"/>
      <c r="F213" s="1" t="s">
        <v>303</v>
      </c>
      <c r="G213" s="1"/>
      <c r="H213" s="1"/>
      <c r="I213" s="1"/>
      <c r="J213" s="2"/>
      <c r="K213" s="2"/>
      <c r="L213" s="2"/>
      <c r="M213" s="15"/>
    </row>
    <row r="214" spans="1:13" x14ac:dyDescent="0.25">
      <c r="A214" s="1"/>
      <c r="B214" s="1"/>
      <c r="C214" s="1"/>
      <c r="D214" s="1"/>
      <c r="E214" s="1"/>
      <c r="F214" s="1"/>
      <c r="G214" s="1" t="s">
        <v>304</v>
      </c>
      <c r="H214" s="1"/>
      <c r="I214" s="1"/>
      <c r="J214" s="2">
        <v>0</v>
      </c>
      <c r="K214" s="2">
        <v>2500</v>
      </c>
      <c r="L214" s="2">
        <f>ROUND((J214-K214),5)</f>
        <v>-2500</v>
      </c>
      <c r="M214" s="15">
        <f>ROUND(IF(K214=0, IF(J214=0, 0, 1), J214/K214),5)</f>
        <v>0</v>
      </c>
    </row>
    <row r="215" spans="1:13" x14ac:dyDescent="0.25">
      <c r="A215" s="1"/>
      <c r="B215" s="1"/>
      <c r="C215" s="1"/>
      <c r="D215" s="1"/>
      <c r="E215" s="1"/>
      <c r="F215" s="1"/>
      <c r="G215" s="1" t="s">
        <v>305</v>
      </c>
      <c r="H215" s="1"/>
      <c r="I215" s="1"/>
      <c r="J215" s="2">
        <v>666.79</v>
      </c>
      <c r="K215" s="2">
        <v>1000</v>
      </c>
      <c r="L215" s="2">
        <f>ROUND((J215-K215),5)</f>
        <v>-333.21</v>
      </c>
      <c r="M215" s="15">
        <f>ROUND(IF(K215=0, IF(J215=0, 0, 1), J215/K215),5)</f>
        <v>0.66678999999999999</v>
      </c>
    </row>
    <row r="216" spans="1:13" ht="15.75" thickBot="1" x14ac:dyDescent="0.3">
      <c r="A216" s="1"/>
      <c r="B216" s="1"/>
      <c r="C216" s="1"/>
      <c r="D216" s="1"/>
      <c r="E216" s="1"/>
      <c r="F216" s="1"/>
      <c r="G216" s="1" t="s">
        <v>306</v>
      </c>
      <c r="H216" s="1"/>
      <c r="I216" s="1"/>
      <c r="J216" s="23">
        <v>9.1999999999999993</v>
      </c>
      <c r="K216" s="23">
        <v>0</v>
      </c>
      <c r="L216" s="23">
        <f>ROUND((J216-K216),5)</f>
        <v>9.1999999999999993</v>
      </c>
      <c r="M216" s="24">
        <f>ROUND(IF(K216=0, IF(J216=0, 0, 1), J216/K216),5)</f>
        <v>1</v>
      </c>
    </row>
    <row r="217" spans="1:13" ht="15.75" thickBot="1" x14ac:dyDescent="0.3">
      <c r="A217" s="1"/>
      <c r="B217" s="1"/>
      <c r="C217" s="1"/>
      <c r="D217" s="1"/>
      <c r="E217" s="1"/>
      <c r="F217" s="1" t="s">
        <v>307</v>
      </c>
      <c r="G217" s="1"/>
      <c r="H217" s="1"/>
      <c r="I217" s="1"/>
      <c r="J217" s="3">
        <f>ROUND(SUM(J213:J216),5)</f>
        <v>675.99</v>
      </c>
      <c r="K217" s="3">
        <f>ROUND(SUM(K213:K216),5)</f>
        <v>3500</v>
      </c>
      <c r="L217" s="3">
        <f>ROUND((J217-K217),5)</f>
        <v>-2824.01</v>
      </c>
      <c r="M217" s="17">
        <f>ROUND(IF(K217=0, IF(J217=0, 0, 1), J217/K217),5)</f>
        <v>0.19314000000000001</v>
      </c>
    </row>
    <row r="218" spans="1:13" x14ac:dyDescent="0.25">
      <c r="A218" s="1"/>
      <c r="B218" s="1"/>
      <c r="C218" s="1"/>
      <c r="D218" s="1"/>
      <c r="E218" s="1" t="s">
        <v>308</v>
      </c>
      <c r="F218" s="1"/>
      <c r="G218" s="1"/>
      <c r="H218" s="1"/>
      <c r="I218" s="1"/>
      <c r="J218" s="2">
        <f>ROUND(SUM(J203:J204)+SUM(J210:J212)+J217,5)</f>
        <v>7957.9</v>
      </c>
      <c r="K218" s="2">
        <f>ROUND(SUM(K203:K204)+SUM(K210:K212)+K217,5)</f>
        <v>46920</v>
      </c>
      <c r="L218" s="2">
        <f>ROUND((J218-K218),5)</f>
        <v>-38962.1</v>
      </c>
      <c r="M218" s="15">
        <f>ROUND(IF(K218=0, IF(J218=0, 0, 1), J218/K218),5)</f>
        <v>0.16961000000000001</v>
      </c>
    </row>
    <row r="219" spans="1:13" x14ac:dyDescent="0.25">
      <c r="A219" s="1"/>
      <c r="B219" s="1"/>
      <c r="C219" s="1"/>
      <c r="D219" s="1"/>
      <c r="E219" s="1" t="s">
        <v>309</v>
      </c>
      <c r="F219" s="1"/>
      <c r="G219" s="1"/>
      <c r="H219" s="1"/>
      <c r="I219" s="1"/>
      <c r="J219" s="2"/>
      <c r="K219" s="2"/>
      <c r="L219" s="2"/>
      <c r="M219" s="15"/>
    </row>
    <row r="220" spans="1:13" x14ac:dyDescent="0.25">
      <c r="A220" s="1"/>
      <c r="B220" s="1"/>
      <c r="C220" s="1"/>
      <c r="D220" s="1"/>
      <c r="E220" s="1"/>
      <c r="F220" s="1" t="s">
        <v>310</v>
      </c>
      <c r="G220" s="1"/>
      <c r="H220" s="1"/>
      <c r="I220" s="1"/>
      <c r="J220" s="2">
        <v>829.23</v>
      </c>
      <c r="K220" s="2">
        <v>5500</v>
      </c>
      <c r="L220" s="2">
        <f>ROUND((J220-K220),5)</f>
        <v>-4670.7700000000004</v>
      </c>
      <c r="M220" s="15">
        <f>ROUND(IF(K220=0, IF(J220=0, 0, 1), J220/K220),5)</f>
        <v>0.15076999999999999</v>
      </c>
    </row>
    <row r="221" spans="1:13" x14ac:dyDescent="0.25">
      <c r="A221" s="1"/>
      <c r="B221" s="1"/>
      <c r="C221" s="1"/>
      <c r="D221" s="1"/>
      <c r="E221" s="1"/>
      <c r="F221" s="1" t="s">
        <v>311</v>
      </c>
      <c r="G221" s="1"/>
      <c r="H221" s="1"/>
      <c r="I221" s="1"/>
      <c r="J221" s="2">
        <v>1997.1</v>
      </c>
      <c r="K221" s="2">
        <v>0</v>
      </c>
      <c r="L221" s="2">
        <f>ROUND((J221-K221),5)</f>
        <v>1997.1</v>
      </c>
      <c r="M221" s="15">
        <f>ROUND(IF(K221=0, IF(J221=0, 0, 1), J221/K221),5)</f>
        <v>1</v>
      </c>
    </row>
    <row r="222" spans="1:13" x14ac:dyDescent="0.25">
      <c r="A222" s="1"/>
      <c r="B222" s="1"/>
      <c r="C222" s="1"/>
      <c r="D222" s="1"/>
      <c r="E222" s="1"/>
      <c r="F222" s="1" t="s">
        <v>312</v>
      </c>
      <c r="G222" s="1"/>
      <c r="H222" s="1"/>
      <c r="I222" s="1"/>
      <c r="J222" s="2">
        <v>0</v>
      </c>
      <c r="K222" s="2">
        <v>5000</v>
      </c>
      <c r="L222" s="2">
        <f>ROUND((J222-K222),5)</f>
        <v>-5000</v>
      </c>
      <c r="M222" s="15">
        <f>ROUND(IF(K222=0, IF(J222=0, 0, 1), J222/K222),5)</f>
        <v>0</v>
      </c>
    </row>
    <row r="223" spans="1:13" x14ac:dyDescent="0.25">
      <c r="A223" s="1"/>
      <c r="B223" s="1"/>
      <c r="C223" s="1"/>
      <c r="D223" s="1"/>
      <c r="E223" s="1"/>
      <c r="F223" s="1" t="s">
        <v>313</v>
      </c>
      <c r="G223" s="1"/>
      <c r="H223" s="1"/>
      <c r="I223" s="1"/>
      <c r="J223" s="2">
        <v>0</v>
      </c>
      <c r="K223" s="2">
        <v>5500</v>
      </c>
      <c r="L223" s="2">
        <f>ROUND((J223-K223),5)</f>
        <v>-5500</v>
      </c>
      <c r="M223" s="15">
        <f>ROUND(IF(K223=0, IF(J223=0, 0, 1), J223/K223),5)</f>
        <v>0</v>
      </c>
    </row>
    <row r="224" spans="1:13" x14ac:dyDescent="0.25">
      <c r="A224" s="1"/>
      <c r="B224" s="1"/>
      <c r="C224" s="1"/>
      <c r="D224" s="1"/>
      <c r="E224" s="1"/>
      <c r="F224" s="1" t="s">
        <v>314</v>
      </c>
      <c r="G224" s="1"/>
      <c r="H224" s="1"/>
      <c r="I224" s="1"/>
      <c r="J224" s="2">
        <v>115</v>
      </c>
      <c r="K224" s="2">
        <v>5000</v>
      </c>
      <c r="L224" s="2">
        <f>ROUND((J224-K224),5)</f>
        <v>-4885</v>
      </c>
      <c r="M224" s="15">
        <f>ROUND(IF(K224=0, IF(J224=0, 0, 1), J224/K224),5)</f>
        <v>2.3E-2</v>
      </c>
    </row>
    <row r="225" spans="1:13" x14ac:dyDescent="0.25">
      <c r="A225" s="1"/>
      <c r="B225" s="1"/>
      <c r="C225" s="1"/>
      <c r="D225" s="1"/>
      <c r="E225" s="1"/>
      <c r="F225" s="1" t="s">
        <v>315</v>
      </c>
      <c r="G225" s="1"/>
      <c r="H225" s="1"/>
      <c r="I225" s="1"/>
      <c r="J225" s="2">
        <v>2053.73</v>
      </c>
      <c r="K225" s="2">
        <v>10000</v>
      </c>
      <c r="L225" s="2">
        <f>ROUND((J225-K225),5)</f>
        <v>-7946.27</v>
      </c>
      <c r="M225" s="15">
        <f>ROUND(IF(K225=0, IF(J225=0, 0, 1), J225/K225),5)</f>
        <v>0.20537</v>
      </c>
    </row>
    <row r="226" spans="1:13" x14ac:dyDescent="0.25">
      <c r="A226" s="1"/>
      <c r="B226" s="1"/>
      <c r="C226" s="1"/>
      <c r="D226" s="1"/>
      <c r="E226" s="1"/>
      <c r="F226" s="1" t="s">
        <v>316</v>
      </c>
      <c r="G226" s="1"/>
      <c r="H226" s="1"/>
      <c r="I226" s="1"/>
      <c r="J226" s="2"/>
      <c r="K226" s="2"/>
      <c r="L226" s="2"/>
      <c r="M226" s="15"/>
    </row>
    <row r="227" spans="1:13" ht="15.75" thickBot="1" x14ac:dyDescent="0.3">
      <c r="A227" s="1"/>
      <c r="B227" s="1"/>
      <c r="C227" s="1"/>
      <c r="D227" s="1"/>
      <c r="E227" s="1"/>
      <c r="F227" s="1"/>
      <c r="G227" s="1" t="s">
        <v>317</v>
      </c>
      <c r="H227" s="1"/>
      <c r="I227" s="1"/>
      <c r="J227" s="23">
        <v>550</v>
      </c>
      <c r="K227" s="23">
        <v>550</v>
      </c>
      <c r="L227" s="23">
        <f>ROUND((J227-K227),5)</f>
        <v>0</v>
      </c>
      <c r="M227" s="24">
        <f>ROUND(IF(K227=0, IF(J227=0, 0, 1), J227/K227),5)</f>
        <v>1</v>
      </c>
    </row>
    <row r="228" spans="1:13" ht="15.75" thickBot="1" x14ac:dyDescent="0.3">
      <c r="A228" s="1"/>
      <c r="B228" s="1"/>
      <c r="C228" s="1"/>
      <c r="D228" s="1"/>
      <c r="E228" s="1"/>
      <c r="F228" s="1" t="s">
        <v>318</v>
      </c>
      <c r="G228" s="1"/>
      <c r="H228" s="1"/>
      <c r="I228" s="1"/>
      <c r="J228" s="3">
        <f>ROUND(SUM(J226:J227),5)</f>
        <v>550</v>
      </c>
      <c r="K228" s="3">
        <f>ROUND(SUM(K226:K227),5)</f>
        <v>550</v>
      </c>
      <c r="L228" s="3">
        <f>ROUND((J228-K228),5)</f>
        <v>0</v>
      </c>
      <c r="M228" s="17">
        <f>ROUND(IF(K228=0, IF(J228=0, 0, 1), J228/K228),5)</f>
        <v>1</v>
      </c>
    </row>
    <row r="229" spans="1:13" x14ac:dyDescent="0.25">
      <c r="A229" s="1"/>
      <c r="B229" s="1"/>
      <c r="C229" s="1"/>
      <c r="D229" s="1"/>
      <c r="E229" s="1" t="s">
        <v>319</v>
      </c>
      <c r="F229" s="1"/>
      <c r="G229" s="1"/>
      <c r="H229" s="1"/>
      <c r="I229" s="1"/>
      <c r="J229" s="2">
        <f>ROUND(SUM(J219:J225)+J228,5)</f>
        <v>5545.06</v>
      </c>
      <c r="K229" s="2">
        <f>ROUND(SUM(K219:K225)+K228,5)</f>
        <v>31550</v>
      </c>
      <c r="L229" s="2">
        <f>ROUND((J229-K229),5)</f>
        <v>-26004.94</v>
      </c>
      <c r="M229" s="15">
        <f>ROUND(IF(K229=0, IF(J229=0, 0, 1), J229/K229),5)</f>
        <v>0.17574999999999999</v>
      </c>
    </row>
    <row r="230" spans="1:13" ht="15.75" thickBot="1" x14ac:dyDescent="0.3">
      <c r="A230" s="1"/>
      <c r="B230" s="1"/>
      <c r="C230" s="1"/>
      <c r="D230" s="1"/>
      <c r="E230" s="1" t="s">
        <v>320</v>
      </c>
      <c r="F230" s="1"/>
      <c r="G230" s="1"/>
      <c r="H230" s="1"/>
      <c r="I230" s="1"/>
      <c r="J230" s="23">
        <v>307.06</v>
      </c>
      <c r="K230" s="23">
        <v>0</v>
      </c>
      <c r="L230" s="23">
        <f>ROUND((J230-K230),5)</f>
        <v>307.06</v>
      </c>
      <c r="M230" s="24">
        <f>ROUND(IF(K230=0, IF(J230=0, 0, 1), J230/K230),5)</f>
        <v>1</v>
      </c>
    </row>
    <row r="231" spans="1:13" ht="15.75" thickBot="1" x14ac:dyDescent="0.3">
      <c r="A231" s="1"/>
      <c r="B231" s="1"/>
      <c r="C231" s="1"/>
      <c r="D231" s="1" t="s">
        <v>321</v>
      </c>
      <c r="E231" s="1"/>
      <c r="F231" s="1"/>
      <c r="G231" s="1"/>
      <c r="H231" s="1"/>
      <c r="I231" s="1"/>
      <c r="J231" s="3">
        <f>ROUND(J34+J42+J141+J146+J155+J197+J202+J218+SUM(J229:J230),5)</f>
        <v>762016.59</v>
      </c>
      <c r="K231" s="3">
        <f>ROUND(K34+K42+K141+K146+K155+K197+K202+K218+SUM(K229:K230),5)</f>
        <v>1880863.1</v>
      </c>
      <c r="L231" s="3">
        <f>ROUND((J231-K231),5)</f>
        <v>-1118846.51</v>
      </c>
      <c r="M231" s="17">
        <f>ROUND(IF(K231=0, IF(J231=0, 0, 1), J231/K231),5)</f>
        <v>0.40514</v>
      </c>
    </row>
    <row r="232" spans="1:13" x14ac:dyDescent="0.25">
      <c r="A232" s="1"/>
      <c r="B232" s="1" t="s">
        <v>322</v>
      </c>
      <c r="C232" s="1"/>
      <c r="D232" s="1"/>
      <c r="E232" s="1"/>
      <c r="F232" s="1"/>
      <c r="G232" s="1"/>
      <c r="H232" s="1"/>
      <c r="I232" s="1"/>
      <c r="J232" s="2">
        <f>ROUND(J3+J33-J231,5)</f>
        <v>535147.98</v>
      </c>
      <c r="K232" s="2">
        <f>ROUND(K3+K33-K231,5)</f>
        <v>0</v>
      </c>
      <c r="L232" s="2">
        <f>ROUND((J232-K232),5)</f>
        <v>535147.98</v>
      </c>
      <c r="M232" s="15">
        <f>ROUND(IF(K232=0, IF(J232=0, 0, 1), J232/K232),5)</f>
        <v>1</v>
      </c>
    </row>
    <row r="233" spans="1:13" x14ac:dyDescent="0.25">
      <c r="A233" s="1"/>
      <c r="B233" s="1" t="s">
        <v>323</v>
      </c>
      <c r="C233" s="1"/>
      <c r="D233" s="1"/>
      <c r="E233" s="1"/>
      <c r="F233" s="1"/>
      <c r="G233" s="1"/>
      <c r="H233" s="1"/>
      <c r="I233" s="1"/>
      <c r="J233" s="2"/>
      <c r="K233" s="2"/>
      <c r="L233" s="2"/>
      <c r="M233" s="15"/>
    </row>
    <row r="234" spans="1:13" x14ac:dyDescent="0.25">
      <c r="A234" s="1"/>
      <c r="B234" s="1"/>
      <c r="C234" s="1" t="s">
        <v>324</v>
      </c>
      <c r="D234" s="1"/>
      <c r="E234" s="1"/>
      <c r="F234" s="1"/>
      <c r="G234" s="1"/>
      <c r="H234" s="1"/>
      <c r="I234" s="1"/>
      <c r="J234" s="2"/>
      <c r="K234" s="2"/>
      <c r="L234" s="2"/>
      <c r="M234" s="15"/>
    </row>
    <row r="235" spans="1:13" x14ac:dyDescent="0.25">
      <c r="A235" s="1"/>
      <c r="B235" s="1"/>
      <c r="C235" s="1"/>
      <c r="D235" s="1" t="s">
        <v>325</v>
      </c>
      <c r="E235" s="1"/>
      <c r="F235" s="1"/>
      <c r="G235" s="1"/>
      <c r="H235" s="1"/>
      <c r="I235" s="1"/>
      <c r="J235" s="2"/>
      <c r="K235" s="2"/>
      <c r="L235" s="2"/>
      <c r="M235" s="15"/>
    </row>
    <row r="236" spans="1:13" x14ac:dyDescent="0.25">
      <c r="A236" s="1"/>
      <c r="B236" s="1"/>
      <c r="C236" s="1"/>
      <c r="D236" s="1"/>
      <c r="E236" s="1" t="s">
        <v>363</v>
      </c>
      <c r="F236" s="1"/>
      <c r="G236" s="1"/>
      <c r="H236" s="1"/>
      <c r="I236" s="1"/>
      <c r="J236" s="2">
        <v>-18.989999999999998</v>
      </c>
      <c r="K236" s="2"/>
      <c r="L236" s="2"/>
      <c r="M236" s="15"/>
    </row>
    <row r="237" spans="1:13" ht="15.75" thickBot="1" x14ac:dyDescent="0.3">
      <c r="A237" s="1"/>
      <c r="B237" s="1"/>
      <c r="C237" s="1"/>
      <c r="D237" s="1"/>
      <c r="E237" s="1" t="s">
        <v>364</v>
      </c>
      <c r="F237" s="1"/>
      <c r="G237" s="1"/>
      <c r="H237" s="1"/>
      <c r="I237" s="1"/>
      <c r="J237" s="4">
        <v>12000</v>
      </c>
      <c r="K237" s="2"/>
      <c r="L237" s="2"/>
      <c r="M237" s="15"/>
    </row>
    <row r="238" spans="1:13" x14ac:dyDescent="0.25">
      <c r="A238" s="1"/>
      <c r="B238" s="1"/>
      <c r="C238" s="1"/>
      <c r="D238" s="1" t="s">
        <v>365</v>
      </c>
      <c r="E238" s="1"/>
      <c r="F238" s="1"/>
      <c r="G238" s="1"/>
      <c r="H238" s="1"/>
      <c r="I238" s="1"/>
      <c r="J238" s="2">
        <f>ROUND(SUM(J235:J237),5)</f>
        <v>11981.01</v>
      </c>
      <c r="K238" s="2"/>
      <c r="L238" s="2"/>
      <c r="M238" s="15"/>
    </row>
    <row r="239" spans="1:13" x14ac:dyDescent="0.25">
      <c r="A239" s="1"/>
      <c r="B239" s="1"/>
      <c r="C239" s="1"/>
      <c r="D239" s="1" t="s">
        <v>366</v>
      </c>
      <c r="E239" s="1"/>
      <c r="F239" s="1"/>
      <c r="G239" s="1"/>
      <c r="H239" s="1"/>
      <c r="I239" s="1"/>
      <c r="J239" s="2"/>
      <c r="K239" s="2"/>
      <c r="L239" s="2"/>
      <c r="M239" s="15"/>
    </row>
    <row r="240" spans="1:13" ht="15.75" thickBot="1" x14ac:dyDescent="0.3">
      <c r="A240" s="1"/>
      <c r="B240" s="1"/>
      <c r="C240" s="1"/>
      <c r="D240" s="1"/>
      <c r="E240" s="1" t="s">
        <v>367</v>
      </c>
      <c r="F240" s="1"/>
      <c r="G240" s="1"/>
      <c r="H240" s="1"/>
      <c r="I240" s="1"/>
      <c r="J240" s="4">
        <v>75000</v>
      </c>
      <c r="K240" s="2"/>
      <c r="L240" s="2"/>
      <c r="M240" s="15"/>
    </row>
    <row r="241" spans="1:13" x14ac:dyDescent="0.25">
      <c r="A241" s="1"/>
      <c r="B241" s="1"/>
      <c r="C241" s="1"/>
      <c r="D241" s="1" t="s">
        <v>368</v>
      </c>
      <c r="E241" s="1"/>
      <c r="F241" s="1"/>
      <c r="G241" s="1"/>
      <c r="H241" s="1"/>
      <c r="I241" s="1"/>
      <c r="J241" s="2">
        <f>ROUND(SUM(J239:J240),5)</f>
        <v>75000</v>
      </c>
      <c r="K241" s="2"/>
      <c r="L241" s="2"/>
      <c r="M241" s="15"/>
    </row>
    <row r="242" spans="1:13" x14ac:dyDescent="0.25">
      <c r="A242" s="1"/>
      <c r="B242" s="1"/>
      <c r="C242" s="1"/>
      <c r="D242" s="1" t="s">
        <v>326</v>
      </c>
      <c r="E242" s="1"/>
      <c r="F242" s="1"/>
      <c r="G242" s="1"/>
      <c r="H242" s="1"/>
      <c r="I242" s="1"/>
      <c r="J242" s="2"/>
      <c r="K242" s="2"/>
      <c r="L242" s="2"/>
      <c r="M242" s="15"/>
    </row>
    <row r="243" spans="1:13" x14ac:dyDescent="0.25">
      <c r="A243" s="1"/>
      <c r="B243" s="1"/>
      <c r="C243" s="1"/>
      <c r="D243" s="1"/>
      <c r="E243" s="1" t="s">
        <v>327</v>
      </c>
      <c r="F243" s="1"/>
      <c r="G243" s="1"/>
      <c r="H243" s="1"/>
      <c r="I243" s="1"/>
      <c r="J243" s="2"/>
      <c r="K243" s="2"/>
      <c r="L243" s="2"/>
      <c r="M243" s="15"/>
    </row>
    <row r="244" spans="1:13" x14ac:dyDescent="0.25">
      <c r="A244" s="1"/>
      <c r="B244" s="1"/>
      <c r="C244" s="1"/>
      <c r="D244" s="1"/>
      <c r="E244" s="1"/>
      <c r="F244" s="1" t="s">
        <v>328</v>
      </c>
      <c r="G244" s="1"/>
      <c r="H244" s="1"/>
      <c r="I244" s="1"/>
      <c r="J244" s="2">
        <v>0</v>
      </c>
      <c r="K244" s="2">
        <v>5000</v>
      </c>
      <c r="L244" s="2">
        <f>ROUND((J244-K244),5)</f>
        <v>-5000</v>
      </c>
      <c r="M244" s="15">
        <f>ROUND(IF(K244=0, IF(J244=0, 0, 1), J244/K244),5)</f>
        <v>0</v>
      </c>
    </row>
    <row r="245" spans="1:13" x14ac:dyDescent="0.25">
      <c r="A245" s="1"/>
      <c r="B245" s="1"/>
      <c r="C245" s="1"/>
      <c r="D245" s="1"/>
      <c r="E245" s="1"/>
      <c r="F245" s="1" t="s">
        <v>329</v>
      </c>
      <c r="G245" s="1"/>
      <c r="H245" s="1"/>
      <c r="I245" s="1"/>
      <c r="J245" s="2">
        <v>30000</v>
      </c>
      <c r="K245" s="2">
        <v>42500</v>
      </c>
      <c r="L245" s="2">
        <f>ROUND((J245-K245),5)</f>
        <v>-12500</v>
      </c>
      <c r="M245" s="15">
        <f>ROUND(IF(K245=0, IF(J245=0, 0, 1), J245/K245),5)</f>
        <v>0.70587999999999995</v>
      </c>
    </row>
    <row r="246" spans="1:13" x14ac:dyDescent="0.25">
      <c r="A246" s="1"/>
      <c r="B246" s="1"/>
      <c r="C246" s="1"/>
      <c r="D246" s="1"/>
      <c r="E246" s="1"/>
      <c r="F246" s="1" t="s">
        <v>330</v>
      </c>
      <c r="G246" s="1"/>
      <c r="H246" s="1"/>
      <c r="I246" s="1"/>
      <c r="J246" s="2">
        <v>1250</v>
      </c>
      <c r="K246" s="2"/>
      <c r="L246" s="2"/>
      <c r="M246" s="15"/>
    </row>
    <row r="247" spans="1:13" ht="15.75" thickBot="1" x14ac:dyDescent="0.3">
      <c r="A247" s="1"/>
      <c r="B247" s="1"/>
      <c r="C247" s="1"/>
      <c r="D247" s="1"/>
      <c r="E247" s="1"/>
      <c r="F247" s="1" t="s">
        <v>331</v>
      </c>
      <c r="G247" s="1"/>
      <c r="H247" s="1"/>
      <c r="I247" s="1"/>
      <c r="J247" s="4">
        <v>75</v>
      </c>
      <c r="K247" s="4"/>
      <c r="L247" s="4"/>
      <c r="M247" s="18"/>
    </row>
    <row r="248" spans="1:13" x14ac:dyDescent="0.25">
      <c r="A248" s="1"/>
      <c r="B248" s="1"/>
      <c r="C248" s="1"/>
      <c r="D248" s="1"/>
      <c r="E248" s="1" t="s">
        <v>332</v>
      </c>
      <c r="F248" s="1"/>
      <c r="G248" s="1"/>
      <c r="H248" s="1"/>
      <c r="I248" s="1"/>
      <c r="J248" s="2">
        <f>ROUND(SUM(J243:J247),5)</f>
        <v>31325</v>
      </c>
      <c r="K248" s="2">
        <f>ROUND(SUM(K243:K247),5)</f>
        <v>47500</v>
      </c>
      <c r="L248" s="2">
        <f>ROUND((J248-K248),5)</f>
        <v>-16175</v>
      </c>
      <c r="M248" s="15">
        <f>ROUND(IF(K248=0, IF(J248=0, 0, 1), J248/K248),5)</f>
        <v>0.65947</v>
      </c>
    </row>
    <row r="249" spans="1:13" x14ac:dyDescent="0.25">
      <c r="A249" s="1"/>
      <c r="B249" s="1"/>
      <c r="C249" s="1"/>
      <c r="D249" s="1"/>
      <c r="E249" s="1" t="s">
        <v>333</v>
      </c>
      <c r="F249" s="1"/>
      <c r="G249" s="1"/>
      <c r="H249" s="1"/>
      <c r="I249" s="1"/>
      <c r="J249" s="2"/>
      <c r="K249" s="2"/>
      <c r="L249" s="2"/>
      <c r="M249" s="15"/>
    </row>
    <row r="250" spans="1:13" ht="15.75" thickBot="1" x14ac:dyDescent="0.3">
      <c r="A250" s="1"/>
      <c r="B250" s="1"/>
      <c r="C250" s="1"/>
      <c r="D250" s="1"/>
      <c r="E250" s="1"/>
      <c r="F250" s="1" t="s">
        <v>334</v>
      </c>
      <c r="G250" s="1"/>
      <c r="H250" s="1"/>
      <c r="I250" s="1"/>
      <c r="J250" s="4">
        <v>32500</v>
      </c>
      <c r="K250" s="2"/>
      <c r="L250" s="2"/>
      <c r="M250" s="15"/>
    </row>
    <row r="251" spans="1:13" x14ac:dyDescent="0.25">
      <c r="A251" s="1"/>
      <c r="B251" s="1"/>
      <c r="C251" s="1"/>
      <c r="D251" s="1"/>
      <c r="E251" s="1" t="s">
        <v>335</v>
      </c>
      <c r="F251" s="1"/>
      <c r="G251" s="1"/>
      <c r="H251" s="1"/>
      <c r="I251" s="1"/>
      <c r="J251" s="2">
        <f>ROUND(SUM(J249:J250),5)</f>
        <v>32500</v>
      </c>
      <c r="K251" s="2"/>
      <c r="L251" s="2"/>
      <c r="M251" s="15"/>
    </row>
    <row r="252" spans="1:13" x14ac:dyDescent="0.25">
      <c r="A252" s="1"/>
      <c r="B252" s="1"/>
      <c r="C252" s="1"/>
      <c r="D252" s="1"/>
      <c r="E252" s="1" t="s">
        <v>336</v>
      </c>
      <c r="F252" s="1"/>
      <c r="G252" s="1"/>
      <c r="H252" s="1"/>
      <c r="I252" s="1"/>
      <c r="J252" s="2">
        <v>643</v>
      </c>
      <c r="K252" s="2"/>
      <c r="L252" s="2"/>
      <c r="M252" s="15"/>
    </row>
    <row r="253" spans="1:13" x14ac:dyDescent="0.25">
      <c r="A253" s="1"/>
      <c r="B253" s="1"/>
      <c r="C253" s="1"/>
      <c r="D253" s="1"/>
      <c r="E253" s="1" t="s">
        <v>369</v>
      </c>
      <c r="F253" s="1"/>
      <c r="G253" s="1"/>
      <c r="H253" s="1"/>
      <c r="I253" s="1"/>
      <c r="J253" s="2"/>
      <c r="K253" s="2"/>
      <c r="L253" s="2"/>
      <c r="M253" s="15"/>
    </row>
    <row r="254" spans="1:13" x14ac:dyDescent="0.25">
      <c r="A254" s="1"/>
      <c r="B254" s="1"/>
      <c r="C254" s="1"/>
      <c r="D254" s="1"/>
      <c r="E254" s="1"/>
      <c r="F254" s="1" t="s">
        <v>370</v>
      </c>
      <c r="G254" s="1"/>
      <c r="H254" s="1"/>
      <c r="I254" s="1"/>
      <c r="J254" s="2">
        <v>26580.73</v>
      </c>
      <c r="K254" s="2"/>
      <c r="L254" s="2"/>
      <c r="M254" s="15"/>
    </row>
    <row r="255" spans="1:13" x14ac:dyDescent="0.25">
      <c r="A255" s="1"/>
      <c r="B255" s="1"/>
      <c r="C255" s="1"/>
      <c r="D255" s="1"/>
      <c r="E255" s="1"/>
      <c r="F255" s="1" t="s">
        <v>371</v>
      </c>
      <c r="G255" s="1"/>
      <c r="H255" s="1"/>
      <c r="I255" s="1"/>
      <c r="J255" s="2">
        <v>6863.24</v>
      </c>
      <c r="K255" s="2"/>
      <c r="L255" s="2"/>
      <c r="M255" s="15"/>
    </row>
    <row r="256" spans="1:13" x14ac:dyDescent="0.25">
      <c r="A256" s="1"/>
      <c r="B256" s="1"/>
      <c r="C256" s="1"/>
      <c r="D256" s="1"/>
      <c r="E256" s="1"/>
      <c r="F256" s="1" t="s">
        <v>372</v>
      </c>
      <c r="G256" s="1"/>
      <c r="H256" s="1"/>
      <c r="I256" s="1"/>
      <c r="J256" s="2">
        <v>3968.24</v>
      </c>
      <c r="K256" s="2"/>
      <c r="L256" s="2"/>
      <c r="M256" s="15"/>
    </row>
    <row r="257" spans="1:13" ht="15.75" thickBot="1" x14ac:dyDescent="0.3">
      <c r="A257" s="1"/>
      <c r="B257" s="1"/>
      <c r="C257" s="1"/>
      <c r="D257" s="1"/>
      <c r="E257" s="1"/>
      <c r="F257" s="1" t="s">
        <v>373</v>
      </c>
      <c r="G257" s="1"/>
      <c r="H257" s="1"/>
      <c r="I257" s="1"/>
      <c r="J257" s="4">
        <v>374.16</v>
      </c>
      <c r="K257" s="2"/>
      <c r="L257" s="2"/>
      <c r="M257" s="15"/>
    </row>
    <row r="258" spans="1:13" x14ac:dyDescent="0.25">
      <c r="A258" s="1"/>
      <c r="B258" s="1"/>
      <c r="C258" s="1"/>
      <c r="D258" s="1"/>
      <c r="E258" s="1" t="s">
        <v>374</v>
      </c>
      <c r="F258" s="1"/>
      <c r="G258" s="1"/>
      <c r="H258" s="1"/>
      <c r="I258" s="1"/>
      <c r="J258" s="2">
        <f>ROUND(SUM(J253:J257),5)</f>
        <v>37786.370000000003</v>
      </c>
      <c r="K258" s="2"/>
      <c r="L258" s="2"/>
      <c r="M258" s="15"/>
    </row>
    <row r="259" spans="1:13" ht="15.75" thickBot="1" x14ac:dyDescent="0.3">
      <c r="A259" s="1"/>
      <c r="B259" s="1"/>
      <c r="C259" s="1"/>
      <c r="D259" s="1"/>
      <c r="E259" s="1" t="s">
        <v>337</v>
      </c>
      <c r="F259" s="1"/>
      <c r="G259" s="1"/>
      <c r="H259" s="1"/>
      <c r="I259" s="1"/>
      <c r="J259" s="23">
        <v>1060</v>
      </c>
      <c r="K259" s="23"/>
      <c r="L259" s="23"/>
      <c r="M259" s="24"/>
    </row>
    <row r="260" spans="1:13" ht="15.75" thickBot="1" x14ac:dyDescent="0.3">
      <c r="A260" s="1"/>
      <c r="B260" s="1"/>
      <c r="C260" s="1"/>
      <c r="D260" s="1" t="s">
        <v>338</v>
      </c>
      <c r="E260" s="1"/>
      <c r="F260" s="1"/>
      <c r="G260" s="1"/>
      <c r="H260" s="1"/>
      <c r="I260" s="1"/>
      <c r="J260" s="3">
        <f>ROUND(J242+J248+SUM(J251:J252)+SUM(J258:J259),5)</f>
        <v>103314.37</v>
      </c>
      <c r="K260" s="3">
        <f>ROUND(K242+K248+SUM(K251:K252)+SUM(K258:K259),5)</f>
        <v>47500</v>
      </c>
      <c r="L260" s="3">
        <f>ROUND((J260-K260),5)</f>
        <v>55814.37</v>
      </c>
      <c r="M260" s="17">
        <f>ROUND(IF(K260=0, IF(J260=0, 0, 1), J260/K260),5)</f>
        <v>2.1750400000000001</v>
      </c>
    </row>
    <row r="261" spans="1:13" x14ac:dyDescent="0.25">
      <c r="A261" s="1"/>
      <c r="B261" s="1"/>
      <c r="C261" s="1" t="s">
        <v>339</v>
      </c>
      <c r="D261" s="1"/>
      <c r="E261" s="1"/>
      <c r="F261" s="1"/>
      <c r="G261" s="1"/>
      <c r="H261" s="1"/>
      <c r="I261" s="1"/>
      <c r="J261" s="2">
        <f>ROUND(J234+J238+J241+J260,5)</f>
        <v>190295.38</v>
      </c>
      <c r="K261" s="2">
        <f>ROUND(K234+K238+K241+K260,5)</f>
        <v>47500</v>
      </c>
      <c r="L261" s="2">
        <f>ROUND((J261-K261),5)</f>
        <v>142795.38</v>
      </c>
      <c r="M261" s="15">
        <f>ROUND(IF(K261=0, IF(J261=0, 0, 1), J261/K261),5)</f>
        <v>4.0062199999999999</v>
      </c>
    </row>
    <row r="262" spans="1:13" x14ac:dyDescent="0.25">
      <c r="A262" s="1"/>
      <c r="B262" s="1"/>
      <c r="C262" s="1" t="s">
        <v>340</v>
      </c>
      <c r="D262" s="1"/>
      <c r="E262" s="1"/>
      <c r="F262" s="1"/>
      <c r="G262" s="1"/>
      <c r="H262" s="1"/>
      <c r="I262" s="1"/>
      <c r="J262" s="2"/>
      <c r="K262" s="2"/>
      <c r="L262" s="2"/>
      <c r="M262" s="15"/>
    </row>
    <row r="263" spans="1:13" x14ac:dyDescent="0.25">
      <c r="A263" s="1"/>
      <c r="B263" s="1"/>
      <c r="C263" s="1"/>
      <c r="D263" s="1" t="s">
        <v>341</v>
      </c>
      <c r="E263" s="1"/>
      <c r="F263" s="1"/>
      <c r="G263" s="1"/>
      <c r="H263" s="1"/>
      <c r="I263" s="1"/>
      <c r="J263" s="2"/>
      <c r="K263" s="2"/>
      <c r="L263" s="2"/>
      <c r="M263" s="15"/>
    </row>
    <row r="264" spans="1:13" x14ac:dyDescent="0.25">
      <c r="A264" s="1"/>
      <c r="B264" s="1"/>
      <c r="C264" s="1"/>
      <c r="D264" s="1"/>
      <c r="E264" s="1" t="s">
        <v>375</v>
      </c>
      <c r="F264" s="1"/>
      <c r="G264" s="1"/>
      <c r="H264" s="1"/>
      <c r="I264" s="1"/>
      <c r="J264" s="2">
        <v>147.01</v>
      </c>
      <c r="K264" s="2"/>
      <c r="L264" s="2"/>
      <c r="M264" s="15"/>
    </row>
    <row r="265" spans="1:13" x14ac:dyDescent="0.25">
      <c r="A265" s="1"/>
      <c r="B265" s="1"/>
      <c r="C265" s="1"/>
      <c r="D265" s="1"/>
      <c r="E265" s="1" t="s">
        <v>376</v>
      </c>
      <c r="F265" s="1"/>
      <c r="G265" s="1"/>
      <c r="H265" s="1"/>
      <c r="I265" s="1"/>
      <c r="J265" s="2">
        <v>11194.1</v>
      </c>
      <c r="K265" s="2"/>
      <c r="L265" s="2"/>
      <c r="M265" s="15"/>
    </row>
    <row r="266" spans="1:13" x14ac:dyDescent="0.25">
      <c r="A266" s="1"/>
      <c r="B266" s="1"/>
      <c r="C266" s="1"/>
      <c r="D266" s="1"/>
      <c r="E266" s="1" t="s">
        <v>377</v>
      </c>
      <c r="F266" s="1"/>
      <c r="G266" s="1"/>
      <c r="H266" s="1"/>
      <c r="I266" s="1"/>
      <c r="J266" s="2">
        <v>4698.8100000000004</v>
      </c>
      <c r="K266" s="2"/>
      <c r="L266" s="2"/>
      <c r="M266" s="15"/>
    </row>
    <row r="267" spans="1:13" x14ac:dyDescent="0.25">
      <c r="A267" s="1"/>
      <c r="B267" s="1"/>
      <c r="C267" s="1"/>
      <c r="D267" s="1"/>
      <c r="E267" s="1" t="s">
        <v>378</v>
      </c>
      <c r="F267" s="1"/>
      <c r="G267" s="1"/>
      <c r="H267" s="1"/>
      <c r="I267" s="1"/>
      <c r="J267" s="2">
        <v>3.44</v>
      </c>
      <c r="K267" s="2"/>
      <c r="L267" s="2"/>
      <c r="M267" s="15"/>
    </row>
    <row r="268" spans="1:13" x14ac:dyDescent="0.25">
      <c r="A268" s="1"/>
      <c r="B268" s="1"/>
      <c r="C268" s="1"/>
      <c r="D268" s="1"/>
      <c r="E268" s="1" t="s">
        <v>379</v>
      </c>
      <c r="F268" s="1"/>
      <c r="G268" s="1"/>
      <c r="H268" s="1"/>
      <c r="I268" s="1"/>
      <c r="J268" s="2">
        <v>5985</v>
      </c>
      <c r="K268" s="2"/>
      <c r="L268" s="2"/>
      <c r="M268" s="15"/>
    </row>
    <row r="269" spans="1:13" x14ac:dyDescent="0.25">
      <c r="A269" s="1"/>
      <c r="B269" s="1"/>
      <c r="C269" s="1"/>
      <c r="D269" s="1"/>
      <c r="E269" s="1" t="s">
        <v>342</v>
      </c>
      <c r="F269" s="1"/>
      <c r="G269" s="1"/>
      <c r="H269" s="1"/>
      <c r="I269" s="1"/>
      <c r="J269" s="2"/>
      <c r="K269" s="2"/>
      <c r="L269" s="2"/>
      <c r="M269" s="15"/>
    </row>
    <row r="270" spans="1:13" x14ac:dyDescent="0.25">
      <c r="A270" s="1"/>
      <c r="B270" s="1"/>
      <c r="C270" s="1"/>
      <c r="D270" s="1"/>
      <c r="E270" s="1"/>
      <c r="F270" s="1" t="s">
        <v>343</v>
      </c>
      <c r="G270" s="1"/>
      <c r="H270" s="1"/>
      <c r="I270" s="1"/>
      <c r="J270" s="2">
        <v>2456.4</v>
      </c>
      <c r="K270" s="2"/>
      <c r="L270" s="2"/>
      <c r="M270" s="15"/>
    </row>
    <row r="271" spans="1:13" x14ac:dyDescent="0.25">
      <c r="A271" s="1"/>
      <c r="B271" s="1"/>
      <c r="C271" s="1"/>
      <c r="D271" s="1"/>
      <c r="E271" s="1"/>
      <c r="F271" s="1" t="s">
        <v>344</v>
      </c>
      <c r="G271" s="1"/>
      <c r="H271" s="1"/>
      <c r="I271" s="1"/>
      <c r="J271" s="2">
        <v>1030.8800000000001</v>
      </c>
      <c r="K271" s="2"/>
      <c r="L271" s="2"/>
      <c r="M271" s="15"/>
    </row>
    <row r="272" spans="1:13" x14ac:dyDescent="0.25">
      <c r="A272" s="1"/>
      <c r="B272" s="1"/>
      <c r="C272" s="1"/>
      <c r="D272" s="1"/>
      <c r="E272" s="1"/>
      <c r="F272" s="1" t="s">
        <v>345</v>
      </c>
      <c r="G272" s="1"/>
      <c r="H272" s="1"/>
      <c r="I272" s="1"/>
      <c r="J272" s="2">
        <v>16935.14</v>
      </c>
      <c r="K272" s="2">
        <v>35000</v>
      </c>
      <c r="L272" s="2">
        <f>ROUND((J272-K272),5)</f>
        <v>-18064.86</v>
      </c>
      <c r="M272" s="15">
        <f>ROUND(IF(K272=0, IF(J272=0, 0, 1), J272/K272),5)</f>
        <v>0.48386000000000001</v>
      </c>
    </row>
    <row r="273" spans="1:13" ht="15.75" thickBot="1" x14ac:dyDescent="0.3">
      <c r="A273" s="1"/>
      <c r="B273" s="1"/>
      <c r="C273" s="1"/>
      <c r="D273" s="1"/>
      <c r="E273" s="1"/>
      <c r="F273" s="1" t="s">
        <v>346</v>
      </c>
      <c r="G273" s="1"/>
      <c r="H273" s="1"/>
      <c r="I273" s="1"/>
      <c r="J273" s="4">
        <v>149</v>
      </c>
      <c r="K273" s="4"/>
      <c r="L273" s="4"/>
      <c r="M273" s="18"/>
    </row>
    <row r="274" spans="1:13" x14ac:dyDescent="0.25">
      <c r="A274" s="1"/>
      <c r="B274" s="1"/>
      <c r="C274" s="1"/>
      <c r="D274" s="1"/>
      <c r="E274" s="1" t="s">
        <v>347</v>
      </c>
      <c r="F274" s="1"/>
      <c r="G274" s="1"/>
      <c r="H274" s="1"/>
      <c r="I274" s="1"/>
      <c r="J274" s="2">
        <f>ROUND(SUM(J269:J273),5)</f>
        <v>20571.419999999998</v>
      </c>
      <c r="K274" s="2">
        <f>ROUND(SUM(K269:K273),5)</f>
        <v>35000</v>
      </c>
      <c r="L274" s="2">
        <f>ROUND((J274-K274),5)</f>
        <v>-14428.58</v>
      </c>
      <c r="M274" s="15">
        <f>ROUND(IF(K274=0, IF(J274=0, 0, 1), J274/K274),5)</f>
        <v>0.58774999999999999</v>
      </c>
    </row>
    <row r="275" spans="1:13" ht="15.75" thickBot="1" x14ac:dyDescent="0.3">
      <c r="A275" s="1"/>
      <c r="B275" s="1"/>
      <c r="C275" s="1"/>
      <c r="D275" s="1"/>
      <c r="E275" s="1" t="s">
        <v>348</v>
      </c>
      <c r="F275" s="1"/>
      <c r="G275" s="1"/>
      <c r="H275" s="1"/>
      <c r="I275" s="1"/>
      <c r="J275" s="4">
        <v>85.82</v>
      </c>
      <c r="K275" s="4"/>
      <c r="L275" s="4"/>
      <c r="M275" s="18"/>
    </row>
    <row r="276" spans="1:13" x14ac:dyDescent="0.25">
      <c r="A276" s="1"/>
      <c r="B276" s="1"/>
      <c r="C276" s="1"/>
      <c r="D276" s="1" t="s">
        <v>349</v>
      </c>
      <c r="E276" s="1"/>
      <c r="F276" s="1"/>
      <c r="G276" s="1"/>
      <c r="H276" s="1"/>
      <c r="I276" s="1"/>
      <c r="J276" s="2">
        <f>ROUND(SUM(J263:J268)+SUM(J274:J275),5)</f>
        <v>42685.599999999999</v>
      </c>
      <c r="K276" s="2">
        <f>ROUND(SUM(K263:K268)+SUM(K274:K275),5)</f>
        <v>35000</v>
      </c>
      <c r="L276" s="2">
        <f>ROUND((J276-K276),5)</f>
        <v>7685.6</v>
      </c>
      <c r="M276" s="15">
        <f>ROUND(IF(K276=0, IF(J276=0, 0, 1), J276/K276),5)</f>
        <v>1.21959</v>
      </c>
    </row>
    <row r="277" spans="1:13" x14ac:dyDescent="0.25">
      <c r="A277" s="1"/>
      <c r="B277" s="1"/>
      <c r="C277" s="1"/>
      <c r="D277" s="1" t="s">
        <v>350</v>
      </c>
      <c r="E277" s="1"/>
      <c r="F277" s="1"/>
      <c r="G277" s="1"/>
      <c r="H277" s="1"/>
      <c r="I277" s="1"/>
      <c r="J277" s="2"/>
      <c r="K277" s="2"/>
      <c r="L277" s="2"/>
      <c r="M277" s="15"/>
    </row>
    <row r="278" spans="1:13" x14ac:dyDescent="0.25">
      <c r="A278" s="1"/>
      <c r="B278" s="1"/>
      <c r="C278" s="1"/>
      <c r="D278" s="1"/>
      <c r="E278" s="1" t="s">
        <v>351</v>
      </c>
      <c r="F278" s="1"/>
      <c r="G278" s="1"/>
      <c r="H278" s="1"/>
      <c r="I278" s="1"/>
      <c r="J278" s="2">
        <v>0</v>
      </c>
      <c r="K278" s="2">
        <v>2500</v>
      </c>
      <c r="L278" s="2">
        <f>ROUND((J278-K278),5)</f>
        <v>-2500</v>
      </c>
      <c r="M278" s="15">
        <f>ROUND(IF(K278=0, IF(J278=0, 0, 1), J278/K278),5)</f>
        <v>0</v>
      </c>
    </row>
    <row r="279" spans="1:13" ht="15.75" thickBot="1" x14ac:dyDescent="0.3">
      <c r="A279" s="1"/>
      <c r="B279" s="1"/>
      <c r="C279" s="1"/>
      <c r="D279" s="1"/>
      <c r="E279" s="1" t="s">
        <v>352</v>
      </c>
      <c r="F279" s="1"/>
      <c r="G279" s="1"/>
      <c r="H279" s="1"/>
      <c r="I279" s="1"/>
      <c r="J279" s="23">
        <v>0</v>
      </c>
      <c r="K279" s="23">
        <v>10000</v>
      </c>
      <c r="L279" s="23">
        <f>ROUND((J279-K279),5)</f>
        <v>-10000</v>
      </c>
      <c r="M279" s="24">
        <f>ROUND(IF(K279=0, IF(J279=0, 0, 1), J279/K279),5)</f>
        <v>0</v>
      </c>
    </row>
    <row r="280" spans="1:13" ht="15.75" thickBot="1" x14ac:dyDescent="0.3">
      <c r="A280" s="1"/>
      <c r="B280" s="1"/>
      <c r="C280" s="1"/>
      <c r="D280" s="1" t="s">
        <v>353</v>
      </c>
      <c r="E280" s="1"/>
      <c r="F280" s="1"/>
      <c r="G280" s="1"/>
      <c r="H280" s="1"/>
      <c r="I280" s="1"/>
      <c r="J280" s="5">
        <f>ROUND(SUM(J277:J279),5)</f>
        <v>0</v>
      </c>
      <c r="K280" s="5">
        <f>ROUND(SUM(K277:K279),5)</f>
        <v>12500</v>
      </c>
      <c r="L280" s="5">
        <f>ROUND((J280-K280),5)</f>
        <v>-12500</v>
      </c>
      <c r="M280" s="16">
        <f>ROUND(IF(K280=0, IF(J280=0, 0, 1), J280/K280),5)</f>
        <v>0</v>
      </c>
    </row>
    <row r="281" spans="1:13" ht="15.75" thickBot="1" x14ac:dyDescent="0.3">
      <c r="A281" s="1"/>
      <c r="B281" s="1"/>
      <c r="C281" s="1" t="s">
        <v>354</v>
      </c>
      <c r="D281" s="1"/>
      <c r="E281" s="1"/>
      <c r="F281" s="1"/>
      <c r="G281" s="1"/>
      <c r="H281" s="1"/>
      <c r="I281" s="1"/>
      <c r="J281" s="5">
        <f>ROUND(J262+J276+J280,5)</f>
        <v>42685.599999999999</v>
      </c>
      <c r="K281" s="5">
        <f>ROUND(K262+K276+K280,5)</f>
        <v>47500</v>
      </c>
      <c r="L281" s="5">
        <f>ROUND((J281-K281),5)</f>
        <v>-4814.3999999999996</v>
      </c>
      <c r="M281" s="16">
        <f>ROUND(IF(K281=0, IF(J281=0, 0, 1), J281/K281),5)</f>
        <v>0.89863999999999999</v>
      </c>
    </row>
    <row r="282" spans="1:13" ht="15.75" thickBot="1" x14ac:dyDescent="0.3">
      <c r="A282" s="1"/>
      <c r="B282" s="1" t="s">
        <v>355</v>
      </c>
      <c r="C282" s="1"/>
      <c r="D282" s="1"/>
      <c r="E282" s="1"/>
      <c r="F282" s="1"/>
      <c r="G282" s="1"/>
      <c r="H282" s="1"/>
      <c r="I282" s="1"/>
      <c r="J282" s="5">
        <f>ROUND(J233+J261-J281,5)</f>
        <v>147609.78</v>
      </c>
      <c r="K282" s="5">
        <f>ROUND(K233+K261-K281,5)</f>
        <v>0</v>
      </c>
      <c r="L282" s="5">
        <f>ROUND((J282-K282),5)</f>
        <v>147609.78</v>
      </c>
      <c r="M282" s="16">
        <f>ROUND(IF(K282=0, IF(J282=0, 0, 1), J282/K282),5)</f>
        <v>1</v>
      </c>
    </row>
    <row r="283" spans="1:13" s="8" customFormat="1" ht="12" thickBot="1" x14ac:dyDescent="0.25">
      <c r="A283" s="6" t="s">
        <v>93</v>
      </c>
      <c r="B283" s="6"/>
      <c r="C283" s="6"/>
      <c r="D283" s="6"/>
      <c r="E283" s="6"/>
      <c r="F283" s="6"/>
      <c r="G283" s="6"/>
      <c r="H283" s="6"/>
      <c r="I283" s="6"/>
      <c r="J283" s="7">
        <f>ROUND(J232+J282,5)</f>
        <v>682757.76</v>
      </c>
      <c r="K283" s="7">
        <f>ROUND(K232+K282,5)</f>
        <v>0</v>
      </c>
      <c r="L283" s="7">
        <f>ROUND((J283-K283),5)</f>
        <v>682757.76</v>
      </c>
      <c r="M283" s="19">
        <f>ROUND(IF(K283=0, IF(J283=0, 0, 1), J283/K283),5)</f>
        <v>1</v>
      </c>
    </row>
    <row r="284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11:55 AM
&amp;"Arial,Bold"&amp;8 06/03/26
&amp;"Arial,Bold"&amp;8 Accrual Basis&amp;C&amp;"Arial,Bold"&amp;12 Nederland Fire Protection District
&amp;"Arial,Bold"&amp;14 Income &amp;&amp; Expense Budget vs. Actual
&amp;"Arial,Bold"&amp;10 January through December 2026</oddHeader>
    <oddFooter>&amp;R&amp;"Arial,Bold"&amp;8 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BABA26B305243A60A31FCA787FEA4" ma:contentTypeVersion="18" ma:contentTypeDescription="Create a new document." ma:contentTypeScope="" ma:versionID="569849e804b68e09181e2c01c2f492cc">
  <xsd:schema xmlns:xsd="http://www.w3.org/2001/XMLSchema" xmlns:xs="http://www.w3.org/2001/XMLSchema" xmlns:p="http://schemas.microsoft.com/office/2006/metadata/properties" xmlns:ns2="0b42ca36-c917-426e-b10f-a601cd052900" xmlns:ns3="66d75f40-7d24-403a-a859-e7f12c41f900" targetNamespace="http://schemas.microsoft.com/office/2006/metadata/properties" ma:root="true" ma:fieldsID="a69dff9e227d42405527a69cd5037dd9" ns2:_="" ns3:_="">
    <xsd:import namespace="0b42ca36-c917-426e-b10f-a601cd052900"/>
    <xsd:import namespace="66d75f40-7d24-403a-a859-e7f12c41f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2ca36-c917-426e-b10f-a601cd052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c163435-b481-4f32-b3c0-29a0a12426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75f40-7d24-403a-a859-e7f12c41f9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77865d3-a4a9-4a08-8cda-27d5374147dc}" ma:internalName="TaxCatchAll" ma:showField="CatchAllData" ma:web="66d75f40-7d24-403a-a859-e7f12c41f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d75f40-7d24-403a-a859-e7f12c41f900" xsi:nil="true"/>
    <lcf76f155ced4ddcb4097134ff3c332f xmlns="0b42ca36-c917-426e-b10f-a601cd052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FF6567-E9C3-4E5C-94C5-F8E57A1B2E16}"/>
</file>

<file path=customXml/itemProps2.xml><?xml version="1.0" encoding="utf-8"?>
<ds:datastoreItem xmlns:ds="http://schemas.openxmlformats.org/officeDocument/2006/customXml" ds:itemID="{4159F6E7-9C59-4EE0-8E05-FF64DF3862B9}"/>
</file>

<file path=customXml/itemProps3.xml><?xml version="1.0" encoding="utf-8"?>
<ds:datastoreItem xmlns:ds="http://schemas.openxmlformats.org/officeDocument/2006/customXml" ds:itemID="{0A110AC4-D266-4B2B-A511-D324F1644B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MAY 2026 Balance Sheet</vt:lpstr>
      <vt:lpstr>MAY 2026 MTD I&amp;E</vt:lpstr>
      <vt:lpstr>MAY 2026 YTD I&amp;E</vt:lpstr>
      <vt:lpstr>MAY 2026 General Ledger</vt:lpstr>
      <vt:lpstr>Alert</vt:lpstr>
      <vt:lpstr>MAY 2026 BVA</vt:lpstr>
      <vt:lpstr>'MAY 2026 Balance Sheet'!Print_Titles</vt:lpstr>
      <vt:lpstr>'MAY 2026 BVA'!Print_Titles</vt:lpstr>
      <vt:lpstr>'MAY 2026 MTD I&amp;E'!Print_Titles</vt:lpstr>
      <vt:lpstr>'MAY 2026 YTD I&amp;E'!Print_Titles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Snyder</dc:creator>
  <cp:lastModifiedBy>Sherry Snyder</cp:lastModifiedBy>
  <dcterms:created xsi:type="dcterms:W3CDTF">2026-06-03T17:49:13Z</dcterms:created>
  <dcterms:modified xsi:type="dcterms:W3CDTF">2026-06-03T17:55:52Z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0x010100AA5BABA26B305243A60A31FCA787FEA4</vt:lpwstr>
  </property>
</Properties>
</file>